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25" windowWidth="11115" windowHeight="5640" tabRatio="608" firstSheet="5" activeTab="7"/>
  </bookViews>
  <sheets>
    <sheet name="PART-I-REVENUE" sheetId="1" r:id="rId1"/>
    <sheet name="Part-II No of Connection &amp; ARPU" sheetId="2" r:id="rId2"/>
    <sheet name="Part-III Agewise OS" sheetId="3" r:id="rId3"/>
    <sheet name="PART-IV - Target Vs Achievement" sheetId="4" r:id="rId4"/>
    <sheet name="PART-V Mnth to mnth Comparison" sheetId="5" r:id="rId5"/>
    <sheet name="PART-VI monthly &amp; Cumulatve Rev" sheetId="6" r:id="rId6"/>
    <sheet name="PART-VII Comp with Corr year" sheetId="7" r:id="rId7"/>
    <sheet name="PART-VIII Cumu Rev Comparison" sheetId="8" r:id="rId8"/>
  </sheets>
  <externalReferences>
    <externalReference r:id="rId11"/>
    <externalReference r:id="rId12"/>
    <externalReference r:id="rId13"/>
  </externalReferences>
  <definedNames>
    <definedName name="_xlnm.Print_Area" localSheetId="1">'Part-II No of Connection &amp; ARPU'!$A$1:$J$38</definedName>
    <definedName name="_xlnm.Print_Area" localSheetId="2">'Part-III Agewise OS'!$A$1:$V$38</definedName>
    <definedName name="_xlnm.Print_Area" localSheetId="0">'PART-I-REVENUE'!$A$1:$J$41</definedName>
    <definedName name="_xlnm.Print_Area" localSheetId="3">'PART-IV - Target Vs Achievement'!$A$1:$F$37</definedName>
    <definedName name="_xlnm.Print_Area" localSheetId="6">'PART-VII Comp with Corr year'!$A$1:$J$40</definedName>
    <definedName name="_xlnm.Print_Area" localSheetId="7">'PART-VIII Cumu Rev Comparison'!$A$1:$D$40</definedName>
  </definedNames>
  <calcPr fullCalcOnLoad="1"/>
</workbook>
</file>

<file path=xl/sharedStrings.xml><?xml version="1.0" encoding="utf-8"?>
<sst xmlns="http://schemas.openxmlformats.org/spreadsheetml/2006/main" count="386" uniqueCount="110">
  <si>
    <t>PRE-PAID</t>
  </si>
  <si>
    <t>TOTAL</t>
  </si>
  <si>
    <t>For the Month</t>
  </si>
  <si>
    <t>Upto the Month</t>
  </si>
  <si>
    <t>E</t>
  </si>
  <si>
    <t>ANDAMAN &amp; NICOBAR</t>
  </si>
  <si>
    <t>ASSAM</t>
  </si>
  <si>
    <t>BIHAR</t>
  </si>
  <si>
    <t>JHARKHAND</t>
  </si>
  <si>
    <t>KOLKATA</t>
  </si>
  <si>
    <t>NORTH EAST - I</t>
  </si>
  <si>
    <t>NORTH EAST - II</t>
  </si>
  <si>
    <t>ORISSA</t>
  </si>
  <si>
    <t>WEST BENGAL</t>
  </si>
  <si>
    <t>W</t>
  </si>
  <si>
    <t>CHHATISGARH</t>
  </si>
  <si>
    <t>GUJARAT</t>
  </si>
  <si>
    <t>MADHYA PRADESH</t>
  </si>
  <si>
    <t>MAHARASHTRA</t>
  </si>
  <si>
    <t>N</t>
  </si>
  <si>
    <t>HARYANA</t>
  </si>
  <si>
    <t>HIMACHAL PRADESH</t>
  </si>
  <si>
    <t>JAMMU &amp; KASHMIR</t>
  </si>
  <si>
    <t>PUNJAB</t>
  </si>
  <si>
    <t>RAJASTHAN</t>
  </si>
  <si>
    <t>UTTAR PRADESH (EAST)</t>
  </si>
  <si>
    <t>UTTAR PRADESH (WEST)</t>
  </si>
  <si>
    <t>S1</t>
  </si>
  <si>
    <t>ANDHRA PRADESH</t>
  </si>
  <si>
    <t>CHENNAI</t>
  </si>
  <si>
    <t>S2</t>
  </si>
  <si>
    <t>KARNATAKA</t>
  </si>
  <si>
    <t>KERALA</t>
  </si>
  <si>
    <t>TAMILNADU</t>
  </si>
  <si>
    <t xml:space="preserve">Bharat Sanchar Nigam Limited </t>
  </si>
  <si>
    <t>POST-PAID</t>
  </si>
  <si>
    <t>TOTAL (POSTPAID + PREPAID)</t>
  </si>
  <si>
    <t>CIRCLE</t>
  </si>
  <si>
    <t xml:space="preserve">Upto the Month </t>
  </si>
  <si>
    <t>CDMA - Performance Report - PART-I</t>
  </si>
  <si>
    <t>SL</t>
  </si>
  <si>
    <t>Note:</t>
  </si>
  <si>
    <t>Revenue Management Section, Consumer Mobility
215-Eastern Court, Janpath, New Delhi - 110 001</t>
  </si>
  <si>
    <t>UTTRAKHAND</t>
  </si>
  <si>
    <t>CDMA - Performance Report - PART-II</t>
  </si>
  <si>
    <t>No. of Connection</t>
  </si>
  <si>
    <t>ARPU 
(In Rs.)</t>
  </si>
  <si>
    <t>Bharat Sanchar Nigam Limited - RM-CM Section, 215,2nd floor, Eastern Court,Janpath, New Delhi - 110 001</t>
  </si>
  <si>
    <t>CDMA - PERFORMANCE REPORT - PART III</t>
  </si>
  <si>
    <t>CIRCLE WISE  OS TO TOTAL OS OF BSNL OF RESPECTIVE YEAR (%)</t>
  </si>
  <si>
    <t>YEAR WISE OS TO THE TOTAL OS OF THE RESPECTIVE CIRCLE (%)</t>
  </si>
  <si>
    <t>Collection efficiency</t>
  </si>
  <si>
    <t>Up to 
2007-08</t>
  </si>
  <si>
    <t>2008-09</t>
  </si>
  <si>
    <t xml:space="preserve">2009-10 </t>
  </si>
  <si>
    <t>2010-11</t>
  </si>
  <si>
    <t>Up to 2007-08</t>
  </si>
  <si>
    <t>2nd 
Month</t>
  </si>
  <si>
    <t>3rd 
Month</t>
  </si>
  <si>
    <t>KOLKATTA</t>
  </si>
  <si>
    <t xml:space="preserve">MADHYA PRADESH </t>
  </si>
  <si>
    <t xml:space="preserve">UTTAR PRADESH (WEST) </t>
  </si>
  <si>
    <t>UTTARANCHAL</t>
  </si>
  <si>
    <t>AMOUNT BILLED FOR (In lakhs of Rs.)</t>
  </si>
  <si>
    <t>Circles</t>
  </si>
  <si>
    <t>(i)</t>
  </si>
  <si>
    <t>(ii)</t>
  </si>
  <si>
    <t>(iv)</t>
  </si>
  <si>
    <t>(v)</t>
  </si>
  <si>
    <t>(vi)</t>
  </si>
  <si>
    <t>Annual Target 
Achievement for the year 2011-12 
(In %)</t>
  </si>
  <si>
    <t>2011-12</t>
  </si>
  <si>
    <t>(Amount in Lakhs of  Rs.)</t>
  </si>
  <si>
    <t>CDMA - Performance Report - PART-IV</t>
  </si>
  <si>
    <t>Amount in Lakhs of Rs.</t>
  </si>
  <si>
    <t>Average Revenue</t>
  </si>
  <si>
    <t>Comparision of revenue of Current Month with Revenue of Previous Month 
and also with Average Revenue</t>
  </si>
  <si>
    <t>Increase / Decrease Average Revenue</t>
  </si>
  <si>
    <t>Increase / Decrease Last Month Revenue</t>
  </si>
  <si>
    <t>% 
Increase
/      decrease Average Revenue</t>
  </si>
  <si>
    <t>% 
Increase
/      decrease Last Month Revenue</t>
  </si>
  <si>
    <t>Variation
(%)</t>
  </si>
  <si>
    <t>6th 
Month</t>
  </si>
  <si>
    <t>Annual Target 
for the year 
2011-12
(In Rs. Crores)</t>
  </si>
  <si>
    <t>Post-Paid</t>
  </si>
  <si>
    <t>Pre-Paid</t>
  </si>
  <si>
    <t>Total (Post-Paid + Pre-Paid)</t>
  </si>
  <si>
    <t xml:space="preserve">Annual Revenue Target </t>
  </si>
  <si>
    <t>Monthly and Cumulative CDMA Revenue with target achievement</t>
  </si>
  <si>
    <t>CDMA Cumulative Revenue Comparison 2011-12 Vs. 2010-11</t>
  </si>
  <si>
    <t xml:space="preserve">          </t>
  </si>
  <si>
    <t xml:space="preserve">% 
Achievement </t>
  </si>
  <si>
    <t xml:space="preserve">
</t>
  </si>
  <si>
    <t>Revenue as on 29th, February, 2012</t>
  </si>
  <si>
    <t>No. of Connection &amp; ARPU as on 29th February, 2012</t>
  </si>
  <si>
    <t>CDMA-POSTPAID AGE WISE OUTSTANDING AS ON 29th February, 2012</t>
  </si>
  <si>
    <t>Proportionate Target 
upto Feb, 2012</t>
  </si>
  <si>
    <t>Revenue 
(upto Feb, 12) 
(In Rs. Crores)</t>
  </si>
  <si>
    <t xml:space="preserve"> Proportionate 
Target Achievement 
upto the
month of  
Feb, 2012 
(In %)</t>
  </si>
  <si>
    <t>CDMA Revenue Target Vs Achievement - February, 2012</t>
  </si>
  <si>
    <t>CDMA - Performance Report - PART-V - February 2012</t>
  </si>
  <si>
    <t>CDMA - Performance Report - PART-VI - February 2012</t>
  </si>
  <si>
    <t>(iii) = (ii)/12*11</t>
  </si>
  <si>
    <t>CDMA Revenue Comparison February-2012 Vs February-2011</t>
  </si>
  <si>
    <t>CDMA - Performance Report - PART-VII - February 2012</t>
  </si>
  <si>
    <t>April,11 to Feb,12</t>
  </si>
  <si>
    <t>April,10 to Feb,11</t>
  </si>
  <si>
    <t>CDMA - Performance Report - PART-VIII - February 2012</t>
  </si>
  <si>
    <t>Total upto Feb,12</t>
  </si>
  <si>
    <t xml:space="preserve">1. The CDMA Prepaid SLR from AN Circle have not been received.
2. Assam Circle has sent NIL Report for Prepaid CDMA, hence revenue is taken as NIL.
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</si>
</sst>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0.000"/>
    <numFmt numFmtId="188" formatCode="0.0000000"/>
    <numFmt numFmtId="189" formatCode="0.000000"/>
    <numFmt numFmtId="190" formatCode="0.00000"/>
    <numFmt numFmtId="191" formatCode="0.0000"/>
    <numFmt numFmtId="192" formatCode="0E+00;\㲛"/>
    <numFmt numFmtId="193" formatCode="0.00E+00;\ĝ"/>
    <numFmt numFmtId="194" formatCode="0.00E+00;\㞔"/>
    <numFmt numFmtId="195" formatCode="0.0E+00;\㞔"/>
    <numFmt numFmtId="196" formatCode="0E+00;\㞔"/>
    <numFmt numFmtId="197" formatCode="0.000E+00;\㞔"/>
    <numFmt numFmtId="198" formatCode="0.0000E+00;\㞔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  <numFmt numFmtId="204" formatCode="[$-409]mmmm\-yy;@"/>
    <numFmt numFmtId="205" formatCode="[$-409]mmm\-yy;@"/>
    <numFmt numFmtId="206" formatCode="0E+00"/>
    <numFmt numFmtId="207" formatCode="mmm\-yyyy"/>
    <numFmt numFmtId="208" formatCode="0.000E+00"/>
    <numFmt numFmtId="209" formatCode="0.0000E+00"/>
    <numFmt numFmtId="210" formatCode="0.00000E+00"/>
    <numFmt numFmtId="211" formatCode="0.000000E+00"/>
    <numFmt numFmtId="212" formatCode="0.00000000"/>
    <numFmt numFmtId="213" formatCode="#,##0."/>
    <numFmt numFmtId="214" formatCode="#,##0;[Red]#,##0"/>
    <numFmt numFmtId="215" formatCode="#,##0.0"/>
    <numFmt numFmtId="216" formatCode="[$-409]h:mm:ss\ AM/PM"/>
    <numFmt numFmtId="217" formatCode="0.0000000000"/>
    <numFmt numFmtId="218" formatCode="0.00000000000"/>
    <numFmt numFmtId="219" formatCode="0.000000000"/>
    <numFmt numFmtId="220" formatCode="B2m/d/yyyy"/>
    <numFmt numFmtId="221" formatCode="[$-409]mmm/yy;@"/>
  </numFmts>
  <fonts count="39">
    <font>
      <sz val="10"/>
      <name val="Arial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8"/>
      <name val="Tahoma"/>
      <family val="2"/>
    </font>
    <font>
      <b/>
      <sz val="24"/>
      <name val="Tahoma"/>
      <family val="2"/>
    </font>
    <font>
      <b/>
      <sz val="16"/>
      <name val="Arial"/>
      <family val="2"/>
    </font>
    <font>
      <b/>
      <u val="single"/>
      <sz val="14"/>
      <name val="Tahoma"/>
      <family val="2"/>
    </font>
    <font>
      <b/>
      <sz val="16"/>
      <name val="Tahoma"/>
      <family val="2"/>
    </font>
    <font>
      <b/>
      <sz val="12"/>
      <name val="Rupee Foradian Standard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sz val="18"/>
      <name val="Arial"/>
      <family val="2"/>
    </font>
    <font>
      <sz val="14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4" fillId="21" borderId="0" xfId="0" applyFont="1" applyFill="1" applyAlignment="1">
      <alignment/>
    </xf>
    <xf numFmtId="0" fontId="5" fillId="21" borderId="10" xfId="0" applyFont="1" applyFill="1" applyBorder="1" applyAlignment="1">
      <alignment/>
    </xf>
    <xf numFmtId="0" fontId="5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3" fillId="24" borderId="11" xfId="0" applyFont="1" applyFill="1" applyBorder="1" applyAlignment="1">
      <alignment/>
    </xf>
    <xf numFmtId="0" fontId="3" fillId="24" borderId="12" xfId="0" applyFont="1" applyFill="1" applyBorder="1" applyAlignment="1">
      <alignment/>
    </xf>
    <xf numFmtId="1" fontId="3" fillId="24" borderId="12" xfId="0" applyNumberFormat="1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20" borderId="24" xfId="0" applyFont="1" applyFill="1" applyBorder="1" applyAlignment="1">
      <alignment horizontal="center"/>
    </xf>
    <xf numFmtId="0" fontId="7" fillId="20" borderId="19" xfId="0" applyFont="1" applyFill="1" applyBorder="1" applyAlignment="1">
      <alignment/>
    </xf>
    <xf numFmtId="0" fontId="7" fillId="20" borderId="21" xfId="0" applyFont="1" applyFill="1" applyBorder="1" applyAlignment="1">
      <alignment/>
    </xf>
    <xf numFmtId="2" fontId="16" fillId="0" borderId="19" xfId="0" applyNumberFormat="1" applyFont="1" applyBorder="1" applyAlignment="1">
      <alignment horizontal="center" wrapText="1"/>
    </xf>
    <xf numFmtId="2" fontId="16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Border="1" applyAlignment="1" quotePrefix="1">
      <alignment horizontal="center" wrapText="1"/>
    </xf>
    <xf numFmtId="0" fontId="16" fillId="0" borderId="19" xfId="0" applyFont="1" applyBorder="1" applyAlignment="1" quotePrefix="1">
      <alignment horizontal="center" vertical="center" wrapText="1"/>
    </xf>
    <xf numFmtId="0" fontId="16" fillId="0" borderId="19" xfId="0" applyFont="1" applyBorder="1" applyAlignment="1">
      <alignment horizontal="center" wrapText="1"/>
    </xf>
    <xf numFmtId="2" fontId="4" fillId="0" borderId="17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6" xfId="0" applyNumberFormat="1" applyFont="1" applyBorder="1" applyAlignment="1">
      <alignment/>
    </xf>
    <xf numFmtId="1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28" xfId="0" applyNumberFormat="1" applyFont="1" applyBorder="1" applyAlignment="1">
      <alignment/>
    </xf>
    <xf numFmtId="1" fontId="4" fillId="0" borderId="18" xfId="0" applyNumberFormat="1" applyFont="1" applyBorder="1" applyAlignment="1">
      <alignment/>
    </xf>
    <xf numFmtId="1" fontId="5" fillId="0" borderId="19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2" fontId="5" fillId="0" borderId="19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7" fillId="20" borderId="24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/>
    </xf>
    <xf numFmtId="2" fontId="8" fillId="0" borderId="15" xfId="0" applyNumberFormat="1" applyFont="1" applyFill="1" applyBorder="1" applyAlignment="1">
      <alignment/>
    </xf>
    <xf numFmtId="2" fontId="8" fillId="20" borderId="15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20" borderId="18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20" borderId="27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20" borderId="29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/>
    </xf>
    <xf numFmtId="1" fontId="8" fillId="20" borderId="19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" fontId="8" fillId="0" borderId="34" xfId="0" applyNumberFormat="1" applyFont="1" applyFill="1" applyBorder="1" applyAlignment="1">
      <alignment/>
    </xf>
    <xf numFmtId="1" fontId="8" fillId="20" borderId="29" xfId="0" applyNumberFormat="1" applyFont="1" applyFill="1" applyBorder="1" applyAlignment="1">
      <alignment/>
    </xf>
    <xf numFmtId="0" fontId="16" fillId="0" borderId="31" xfId="0" applyFont="1" applyBorder="1" applyAlignment="1">
      <alignment horizontal="center" vertical="center" wrapText="1"/>
    </xf>
    <xf numFmtId="2" fontId="0" fillId="0" borderId="35" xfId="0" applyNumberFormat="1" applyBorder="1" applyAlignment="1">
      <alignment/>
    </xf>
    <xf numFmtId="2" fontId="0" fillId="25" borderId="35" xfId="0" applyNumberFormat="1" applyFill="1" applyBorder="1" applyAlignment="1">
      <alignment/>
    </xf>
    <xf numFmtId="2" fontId="8" fillId="0" borderId="35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36" xfId="0" applyFont="1" applyBorder="1" applyAlignment="1">
      <alignment/>
    </xf>
    <xf numFmtId="2" fontId="8" fillId="0" borderId="37" xfId="0" applyNumberFormat="1" applyFont="1" applyBorder="1" applyAlignment="1">
      <alignment/>
    </xf>
    <xf numFmtId="0" fontId="8" fillId="0" borderId="36" xfId="0" applyFont="1" applyFill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8" fillId="0" borderId="38" xfId="0" applyFont="1" applyBorder="1" applyAlignment="1">
      <alignment/>
    </xf>
    <xf numFmtId="2" fontId="8" fillId="0" borderId="39" xfId="0" applyNumberFormat="1" applyFont="1" applyBorder="1" applyAlignment="1">
      <alignment/>
    </xf>
    <xf numFmtId="2" fontId="8" fillId="0" borderId="40" xfId="0" applyNumberFormat="1" applyFont="1" applyBorder="1" applyAlignment="1">
      <alignment/>
    </xf>
    <xf numFmtId="0" fontId="7" fillId="0" borderId="19" xfId="0" applyFont="1" applyBorder="1" applyAlignment="1">
      <alignment/>
    </xf>
    <xf numFmtId="2" fontId="7" fillId="0" borderId="19" xfId="0" applyNumberFormat="1" applyFont="1" applyBorder="1" applyAlignment="1">
      <alignment/>
    </xf>
    <xf numFmtId="0" fontId="7" fillId="0" borderId="19" xfId="0" applyFont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8" fillId="0" borderId="41" xfId="0" applyFont="1" applyBorder="1" applyAlignment="1">
      <alignment/>
    </xf>
    <xf numFmtId="2" fontId="8" fillId="0" borderId="42" xfId="0" applyNumberFormat="1" applyFont="1" applyBorder="1" applyAlignment="1">
      <alignment/>
    </xf>
    <xf numFmtId="2" fontId="8" fillId="0" borderId="43" xfId="0" applyNumberFormat="1" applyFont="1" applyBorder="1" applyAlignment="1">
      <alignment/>
    </xf>
    <xf numFmtId="0" fontId="8" fillId="25" borderId="44" xfId="0" applyFont="1" applyFill="1" applyBorder="1" applyAlignment="1">
      <alignment/>
    </xf>
    <xf numFmtId="0" fontId="8" fillId="25" borderId="45" xfId="0" applyFont="1" applyFill="1" applyBorder="1" applyAlignment="1">
      <alignment/>
    </xf>
    <xf numFmtId="2" fontId="8" fillId="25" borderId="46" xfId="0" applyNumberFormat="1" applyFont="1" applyFill="1" applyBorder="1" applyAlignment="1">
      <alignment/>
    </xf>
    <xf numFmtId="0" fontId="8" fillId="0" borderId="41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24" xfId="0" applyFont="1" applyBorder="1" applyAlignment="1">
      <alignment/>
    </xf>
    <xf numFmtId="1" fontId="5" fillId="0" borderId="29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2" fontId="4" fillId="0" borderId="2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4" fillId="0" borderId="47" xfId="0" applyNumberFormat="1" applyFont="1" applyBorder="1" applyAlignment="1">
      <alignment/>
    </xf>
    <xf numFmtId="2" fontId="4" fillId="0" borderId="48" xfId="0" applyNumberFormat="1" applyFont="1" applyBorder="1" applyAlignment="1">
      <alignment/>
    </xf>
    <xf numFmtId="0" fontId="0" fillId="25" borderId="37" xfId="0" applyFill="1" applyBorder="1" applyAlignment="1">
      <alignment/>
    </xf>
    <xf numFmtId="2" fontId="0" fillId="0" borderId="39" xfId="0" applyNumberFormat="1" applyBorder="1" applyAlignment="1">
      <alignment/>
    </xf>
    <xf numFmtId="0" fontId="17" fillId="0" borderId="23" xfId="0" applyFont="1" applyBorder="1" applyAlignment="1">
      <alignment/>
    </xf>
    <xf numFmtId="0" fontId="17" fillId="0" borderId="18" xfId="0" applyFont="1" applyBorder="1" applyAlignment="1">
      <alignment/>
    </xf>
    <xf numFmtId="0" fontId="17" fillId="25" borderId="18" xfId="0" applyFont="1" applyFill="1" applyBorder="1" applyAlignment="1">
      <alignment/>
    </xf>
    <xf numFmtId="0" fontId="17" fillId="0" borderId="19" xfId="0" applyFont="1" applyBorder="1" applyAlignment="1">
      <alignment/>
    </xf>
    <xf numFmtId="2" fontId="17" fillId="0" borderId="45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0" fontId="0" fillId="25" borderId="50" xfId="0" applyFont="1" applyFill="1" applyBorder="1" applyAlignment="1">
      <alignment/>
    </xf>
    <xf numFmtId="2" fontId="7" fillId="0" borderId="39" xfId="0" applyNumberFormat="1" applyFont="1" applyBorder="1" applyAlignment="1">
      <alignment/>
    </xf>
    <xf numFmtId="2" fontId="17" fillId="0" borderId="44" xfId="0" applyNumberFormat="1" applyFont="1" applyBorder="1" applyAlignment="1">
      <alignment/>
    </xf>
    <xf numFmtId="0" fontId="17" fillId="0" borderId="20" xfId="0" applyFont="1" applyBorder="1" applyAlignment="1">
      <alignment/>
    </xf>
    <xf numFmtId="2" fontId="0" fillId="0" borderId="51" xfId="0" applyNumberFormat="1" applyFont="1" applyBorder="1" applyAlignment="1">
      <alignment/>
    </xf>
    <xf numFmtId="2" fontId="0" fillId="0" borderId="42" xfId="0" applyNumberFormat="1" applyBorder="1" applyAlignment="1">
      <alignment/>
    </xf>
    <xf numFmtId="2" fontId="0" fillId="0" borderId="52" xfId="0" applyNumberFormat="1" applyBorder="1" applyAlignment="1">
      <alignment/>
    </xf>
    <xf numFmtId="0" fontId="0" fillId="25" borderId="19" xfId="0" applyFill="1" applyBorder="1" applyAlignment="1">
      <alignment/>
    </xf>
    <xf numFmtId="0" fontId="0" fillId="25" borderId="53" xfId="0" applyFill="1" applyBorder="1" applyAlignment="1">
      <alignment/>
    </xf>
    <xf numFmtId="1" fontId="0" fillId="25" borderId="45" xfId="0" applyNumberFormat="1" applyFill="1" applyBorder="1" applyAlignment="1">
      <alignment/>
    </xf>
    <xf numFmtId="2" fontId="0" fillId="25" borderId="45" xfId="0" applyNumberFormat="1" applyFill="1" applyBorder="1" applyAlignment="1">
      <alignment/>
    </xf>
    <xf numFmtId="0" fontId="0" fillId="25" borderId="46" xfId="0" applyFill="1" applyBorder="1" applyAlignment="1">
      <alignment/>
    </xf>
    <xf numFmtId="2" fontId="17" fillId="0" borderId="39" xfId="0" applyNumberFormat="1" applyFont="1" applyBorder="1" applyAlignment="1">
      <alignment/>
    </xf>
    <xf numFmtId="187" fontId="0" fillId="0" borderId="0" xfId="0" applyNumberFormat="1" applyAlignment="1">
      <alignment/>
    </xf>
    <xf numFmtId="2" fontId="7" fillId="0" borderId="27" xfId="0" applyNumberFormat="1" applyFont="1" applyFill="1" applyBorder="1" applyAlignment="1">
      <alignment/>
    </xf>
    <xf numFmtId="2" fontId="0" fillId="0" borderId="40" xfId="0" applyNumberFormat="1" applyBorder="1" applyAlignment="1">
      <alignment/>
    </xf>
    <xf numFmtId="2" fontId="0" fillId="0" borderId="49" xfId="0" applyNumberFormat="1" applyBorder="1" applyAlignment="1">
      <alignment/>
    </xf>
    <xf numFmtId="1" fontId="8" fillId="25" borderId="45" xfId="0" applyNumberFormat="1" applyFont="1" applyFill="1" applyBorder="1" applyAlignment="1">
      <alignment/>
    </xf>
    <xf numFmtId="2" fontId="8" fillId="25" borderId="45" xfId="0" applyNumberFormat="1" applyFont="1" applyFill="1" applyBorder="1" applyAlignment="1">
      <alignment/>
    </xf>
    <xf numFmtId="1" fontId="0" fillId="25" borderId="46" xfId="0" applyNumberFormat="1" applyFill="1" applyBorder="1" applyAlignment="1">
      <alignment/>
    </xf>
    <xf numFmtId="2" fontId="17" fillId="0" borderId="53" xfId="0" applyNumberFormat="1" applyFont="1" applyBorder="1" applyAlignment="1">
      <alignment/>
    </xf>
    <xf numFmtId="1" fontId="0" fillId="25" borderId="53" xfId="0" applyNumberFormat="1" applyFill="1" applyBorder="1" applyAlignment="1">
      <alignment/>
    </xf>
    <xf numFmtId="2" fontId="0" fillId="0" borderId="54" xfId="0" applyNumberFormat="1" applyFont="1" applyBorder="1" applyAlignment="1">
      <alignment/>
    </xf>
    <xf numFmtId="2" fontId="0" fillId="0" borderId="38" xfId="0" applyNumberFormat="1" applyFont="1" applyBorder="1" applyAlignment="1">
      <alignment/>
    </xf>
    <xf numFmtId="0" fontId="0" fillId="25" borderId="44" xfId="0" applyFill="1" applyBorder="1" applyAlignment="1">
      <alignment/>
    </xf>
    <xf numFmtId="2" fontId="0" fillId="0" borderId="50" xfId="0" applyNumberFormat="1" applyBorder="1" applyAlignment="1">
      <alignment/>
    </xf>
    <xf numFmtId="2" fontId="0" fillId="0" borderId="55" xfId="0" applyNumberFormat="1" applyBorder="1" applyAlignment="1">
      <alignment/>
    </xf>
    <xf numFmtId="2" fontId="17" fillId="0" borderId="40" xfId="0" applyNumberFormat="1" applyFont="1" applyBorder="1" applyAlignment="1">
      <alignment/>
    </xf>
    <xf numFmtId="2" fontId="4" fillId="0" borderId="0" xfId="0" applyNumberFormat="1" applyFont="1" applyFill="1" applyAlignment="1">
      <alignment/>
    </xf>
    <xf numFmtId="2" fontId="17" fillId="0" borderId="49" xfId="0" applyNumberFormat="1" applyFont="1" applyBorder="1" applyAlignment="1">
      <alignment/>
    </xf>
    <xf numFmtId="1" fontId="0" fillId="0" borderId="39" xfId="0" applyNumberFormat="1" applyBorder="1" applyAlignment="1">
      <alignment/>
    </xf>
    <xf numFmtId="1" fontId="17" fillId="0" borderId="39" xfId="0" applyNumberFormat="1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15" xfId="0" applyFont="1" applyBorder="1" applyAlignment="1">
      <alignment/>
    </xf>
    <xf numFmtId="0" fontId="0" fillId="25" borderId="24" xfId="0" applyFill="1" applyBorder="1" applyAlignment="1">
      <alignment/>
    </xf>
    <xf numFmtId="0" fontId="17" fillId="0" borderId="21" xfId="0" applyFont="1" applyBorder="1" applyAlignment="1">
      <alignment/>
    </xf>
    <xf numFmtId="0" fontId="17" fillId="0" borderId="24" xfId="0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56" xfId="0" applyNumberFormat="1" applyBorder="1" applyAlignment="1">
      <alignment/>
    </xf>
    <xf numFmtId="2" fontId="0" fillId="0" borderId="36" xfId="0" applyNumberFormat="1" applyFont="1" applyBorder="1" applyAlignment="1">
      <alignment/>
    </xf>
    <xf numFmtId="2" fontId="0" fillId="0" borderId="37" xfId="0" applyNumberFormat="1" applyBorder="1" applyAlignment="1">
      <alignment/>
    </xf>
    <xf numFmtId="2" fontId="17" fillId="0" borderId="57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0" fontId="0" fillId="25" borderId="45" xfId="0" applyFill="1" applyBorder="1" applyAlignment="1">
      <alignment/>
    </xf>
    <xf numFmtId="2" fontId="17" fillId="0" borderId="58" xfId="0" applyNumberFormat="1" applyFont="1" applyBorder="1" applyAlignment="1">
      <alignment/>
    </xf>
    <xf numFmtId="1" fontId="5" fillId="0" borderId="0" xfId="0" applyNumberFormat="1" applyFont="1" applyFill="1" applyAlignment="1">
      <alignment/>
    </xf>
    <xf numFmtId="2" fontId="17" fillId="0" borderId="35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2" fontId="4" fillId="0" borderId="54" xfId="0" applyNumberFormat="1" applyFont="1" applyBorder="1" applyAlignment="1">
      <alignment/>
    </xf>
    <xf numFmtId="2" fontId="4" fillId="0" borderId="59" xfId="0" applyNumberFormat="1" applyFont="1" applyBorder="1" applyAlignment="1">
      <alignment/>
    </xf>
    <xf numFmtId="2" fontId="4" fillId="0" borderId="56" xfId="0" applyNumberFormat="1" applyFont="1" applyBorder="1" applyAlignment="1">
      <alignment/>
    </xf>
    <xf numFmtId="2" fontId="4" fillId="0" borderId="36" xfId="0" applyNumberFormat="1" applyFont="1" applyBorder="1" applyAlignment="1">
      <alignment/>
    </xf>
    <xf numFmtId="2" fontId="4" fillId="0" borderId="37" xfId="0" applyNumberFormat="1" applyFont="1" applyBorder="1" applyAlignment="1">
      <alignment/>
    </xf>
    <xf numFmtId="2" fontId="4" fillId="0" borderId="57" xfId="0" applyNumberFormat="1" applyFont="1" applyBorder="1" applyAlignment="1">
      <alignment/>
    </xf>
    <xf numFmtId="2" fontId="4" fillId="0" borderId="60" xfId="0" applyNumberFormat="1" applyFont="1" applyBorder="1" applyAlignment="1">
      <alignment/>
    </xf>
    <xf numFmtId="2" fontId="4" fillId="0" borderId="58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41" xfId="0" applyNumberFormat="1" applyFont="1" applyBorder="1" applyAlignment="1">
      <alignment/>
    </xf>
    <xf numFmtId="2" fontId="4" fillId="0" borderId="42" xfId="0" applyNumberFormat="1" applyFont="1" applyBorder="1" applyAlignment="1">
      <alignment/>
    </xf>
    <xf numFmtId="2" fontId="4" fillId="0" borderId="43" xfId="0" applyNumberFormat="1" applyFont="1" applyBorder="1" applyAlignment="1">
      <alignment/>
    </xf>
    <xf numFmtId="2" fontId="4" fillId="0" borderId="61" xfId="0" applyNumberFormat="1" applyFont="1" applyBorder="1" applyAlignment="1">
      <alignment/>
    </xf>
    <xf numFmtId="2" fontId="4" fillId="0" borderId="62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2" fontId="4" fillId="0" borderId="63" xfId="0" applyNumberFormat="1" applyFont="1" applyBorder="1" applyAlignment="1">
      <alignment/>
    </xf>
    <xf numFmtId="1" fontId="4" fillId="0" borderId="20" xfId="0" applyNumberFormat="1" applyFont="1" applyBorder="1" applyAlignment="1">
      <alignment/>
    </xf>
    <xf numFmtId="0" fontId="4" fillId="0" borderId="22" xfId="0" applyFont="1" applyBorder="1" applyAlignment="1">
      <alignment/>
    </xf>
    <xf numFmtId="2" fontId="4" fillId="0" borderId="38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4" fillId="0" borderId="40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1" fontId="4" fillId="0" borderId="23" xfId="0" applyNumberFormat="1" applyFont="1" applyBorder="1" applyAlignment="1">
      <alignment/>
    </xf>
    <xf numFmtId="0" fontId="4" fillId="25" borderId="24" xfId="0" applyFont="1" applyFill="1" applyBorder="1" applyAlignment="1">
      <alignment/>
    </xf>
    <xf numFmtId="1" fontId="4" fillId="25" borderId="44" xfId="0" applyNumberFormat="1" applyFont="1" applyFill="1" applyBorder="1" applyAlignment="1">
      <alignment/>
    </xf>
    <xf numFmtId="1" fontId="4" fillId="25" borderId="45" xfId="0" applyNumberFormat="1" applyFont="1" applyFill="1" applyBorder="1" applyAlignment="1">
      <alignment/>
    </xf>
    <xf numFmtId="1" fontId="4" fillId="25" borderId="46" xfId="0" applyNumberFormat="1" applyFont="1" applyFill="1" applyBorder="1" applyAlignment="1">
      <alignment/>
    </xf>
    <xf numFmtId="2" fontId="4" fillId="25" borderId="29" xfId="0" applyNumberFormat="1" applyFont="1" applyFill="1" applyBorder="1" applyAlignment="1">
      <alignment/>
    </xf>
    <xf numFmtId="2" fontId="4" fillId="25" borderId="64" xfId="0" applyNumberFormat="1" applyFont="1" applyFill="1" applyBorder="1" applyAlignment="1">
      <alignment/>
    </xf>
    <xf numFmtId="2" fontId="4" fillId="25" borderId="24" xfId="0" applyNumberFormat="1" applyFont="1" applyFill="1" applyBorder="1" applyAlignment="1">
      <alignment/>
    </xf>
    <xf numFmtId="2" fontId="4" fillId="25" borderId="19" xfId="0" applyNumberFormat="1" applyFont="1" applyFill="1" applyBorder="1" applyAlignment="1">
      <alignment/>
    </xf>
    <xf numFmtId="1" fontId="4" fillId="25" borderId="19" xfId="0" applyNumberFormat="1" applyFont="1" applyFill="1" applyBorder="1" applyAlignment="1">
      <alignment/>
    </xf>
    <xf numFmtId="2" fontId="5" fillId="0" borderId="64" xfId="0" applyNumberFormat="1" applyFont="1" applyBorder="1" applyAlignment="1">
      <alignment/>
    </xf>
    <xf numFmtId="0" fontId="3" fillId="0" borderId="0" xfId="0" applyFont="1" applyFill="1" applyAlignment="1">
      <alignment wrapText="1"/>
    </xf>
    <xf numFmtId="0" fontId="7" fillId="2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 wrapText="1"/>
    </xf>
    <xf numFmtId="1" fontId="7" fillId="0" borderId="29" xfId="0" applyNumberFormat="1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11" fillId="24" borderId="65" xfId="0" applyFont="1" applyFill="1" applyBorder="1" applyAlignment="1">
      <alignment horizontal="center"/>
    </xf>
    <xf numFmtId="0" fontId="11" fillId="24" borderId="66" xfId="0" applyFont="1" applyFill="1" applyBorder="1" applyAlignment="1">
      <alignment horizontal="center"/>
    </xf>
    <xf numFmtId="0" fontId="11" fillId="24" borderId="67" xfId="0" applyFont="1" applyFill="1" applyBorder="1" applyAlignment="1">
      <alignment horizontal="center"/>
    </xf>
    <xf numFmtId="0" fontId="6" fillId="24" borderId="30" xfId="0" applyFont="1" applyFill="1" applyBorder="1" applyAlignment="1">
      <alignment horizontal="center" wrapText="1"/>
    </xf>
    <xf numFmtId="0" fontId="6" fillId="24" borderId="0" xfId="0" applyFont="1" applyFill="1" applyBorder="1" applyAlignment="1">
      <alignment horizontal="center"/>
    </xf>
    <xf numFmtId="0" fontId="6" fillId="24" borderId="32" xfId="0" applyFont="1" applyFill="1" applyBorder="1" applyAlignment="1">
      <alignment horizontal="center"/>
    </xf>
    <xf numFmtId="0" fontId="10" fillId="24" borderId="3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32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32" xfId="0" applyBorder="1" applyAlignment="1">
      <alignment/>
    </xf>
    <xf numFmtId="0" fontId="7" fillId="0" borderId="65" xfId="0" applyFont="1" applyFill="1" applyBorder="1" applyAlignment="1">
      <alignment horizontal="left" vertical="center" wrapText="1"/>
    </xf>
    <xf numFmtId="0" fontId="7" fillId="0" borderId="66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7" fillId="20" borderId="63" xfId="0" applyFont="1" applyFill="1" applyBorder="1" applyAlignment="1">
      <alignment horizontal="center" vertical="center" wrapText="1"/>
    </xf>
    <xf numFmtId="0" fontId="7" fillId="20" borderId="48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64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/>
    </xf>
    <xf numFmtId="0" fontId="7" fillId="0" borderId="66" xfId="0" applyFont="1" applyFill="1" applyBorder="1" applyAlignment="1">
      <alignment horizontal="center"/>
    </xf>
    <xf numFmtId="0" fontId="7" fillId="0" borderId="67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48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6" fillId="24" borderId="65" xfId="0" applyFont="1" applyFill="1" applyBorder="1" applyAlignment="1">
      <alignment horizontal="center" wrapText="1"/>
    </xf>
    <xf numFmtId="0" fontId="6" fillId="24" borderId="66" xfId="0" applyFont="1" applyFill="1" applyBorder="1" applyAlignment="1">
      <alignment horizontal="center" wrapText="1"/>
    </xf>
    <xf numFmtId="0" fontId="6" fillId="24" borderId="67" xfId="0" applyFont="1" applyFill="1" applyBorder="1" applyAlignment="1">
      <alignment horizontal="center" wrapText="1"/>
    </xf>
    <xf numFmtId="0" fontId="13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0" xfId="0" applyBorder="1" applyAlignment="1">
      <alignment/>
    </xf>
    <xf numFmtId="0" fontId="10" fillId="24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1" fillId="24" borderId="24" xfId="0" applyFont="1" applyFill="1" applyBorder="1" applyAlignment="1">
      <alignment horizontal="center"/>
    </xf>
    <xf numFmtId="0" fontId="21" fillId="24" borderId="64" xfId="0" applyFont="1" applyFill="1" applyBorder="1" applyAlignment="1">
      <alignment horizontal="center"/>
    </xf>
    <xf numFmtId="0" fontId="21" fillId="24" borderId="29" xfId="0" applyFont="1" applyFill="1" applyBorder="1" applyAlignment="1">
      <alignment horizontal="center"/>
    </xf>
    <xf numFmtId="0" fontId="18" fillId="0" borderId="63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wrapText="1"/>
    </xf>
    <xf numFmtId="0" fontId="5" fillId="24" borderId="64" xfId="0" applyFont="1" applyFill="1" applyBorder="1" applyAlignment="1">
      <alignment horizontal="center"/>
    </xf>
    <xf numFmtId="0" fontId="5" fillId="24" borderId="29" xfId="0" applyFont="1" applyFill="1" applyBorder="1" applyAlignment="1">
      <alignment horizontal="center"/>
    </xf>
    <xf numFmtId="17" fontId="18" fillId="0" borderId="3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7" fontId="18" fillId="0" borderId="63" xfId="0" applyNumberFormat="1" applyFont="1" applyBorder="1" applyAlignment="1">
      <alignment horizontal="center" vertical="center" wrapText="1"/>
    </xf>
    <xf numFmtId="17" fontId="18" fillId="0" borderId="48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/>
    </xf>
    <xf numFmtId="0" fontId="7" fillId="0" borderId="63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 wrapText="1"/>
    </xf>
    <xf numFmtId="0" fontId="10" fillId="24" borderId="65" xfId="0" applyFont="1" applyFill="1" applyBorder="1" applyAlignment="1">
      <alignment horizontal="center"/>
    </xf>
    <xf numFmtId="0" fontId="19" fillId="0" borderId="66" xfId="0" applyFont="1" applyBorder="1" applyAlignment="1">
      <alignment/>
    </xf>
    <xf numFmtId="0" fontId="19" fillId="0" borderId="67" xfId="0" applyFont="1" applyBorder="1" applyAlignment="1">
      <alignment/>
    </xf>
    <xf numFmtId="0" fontId="5" fillId="24" borderId="30" xfId="0" applyFont="1" applyFill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32" xfId="0" applyFont="1" applyBorder="1" applyAlignment="1">
      <alignment/>
    </xf>
    <xf numFmtId="0" fontId="6" fillId="24" borderId="30" xfId="0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32" xfId="0" applyFont="1" applyBorder="1" applyAlignment="1">
      <alignment/>
    </xf>
    <xf numFmtId="17" fontId="18" fillId="0" borderId="31" xfId="0" applyNumberFormat="1" applyFont="1" applyBorder="1" applyAlignment="1">
      <alignment horizontal="center" vertical="center" wrapText="1"/>
    </xf>
    <xf numFmtId="17" fontId="18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10" fillId="24" borderId="66" xfId="0" applyFont="1" applyFill="1" applyBorder="1" applyAlignment="1">
      <alignment horizontal="center"/>
    </xf>
    <xf numFmtId="0" fontId="10" fillId="24" borderId="67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wrapText="1"/>
    </xf>
    <xf numFmtId="0" fontId="5" fillId="24" borderId="32" xfId="0" applyFont="1" applyFill="1" applyBorder="1" applyAlignment="1">
      <alignment horizontal="center" wrapText="1"/>
    </xf>
    <xf numFmtId="0" fontId="6" fillId="24" borderId="11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center" vertical="center" wrapText="1"/>
    </xf>
    <xf numFmtId="0" fontId="5" fillId="24" borderId="64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right"/>
    </xf>
    <xf numFmtId="0" fontId="21" fillId="24" borderId="64" xfId="0" applyFont="1" applyFill="1" applyBorder="1" applyAlignment="1">
      <alignment horizontal="right"/>
    </xf>
    <xf numFmtId="0" fontId="21" fillId="24" borderId="29" xfId="0" applyFont="1" applyFill="1" applyBorder="1" applyAlignment="1">
      <alignment horizontal="right"/>
    </xf>
    <xf numFmtId="0" fontId="5" fillId="24" borderId="11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64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LR\CDMA-SLR\CDMA-SLR-2010-11\Consolidation-2011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LR\CDMA-SLR\CDMA-SLR-2010-11\MISC-2010-11\Revenue\Revenue%20CDMA%20-%20APR,10%20to%20Mar,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LR\CDMA-SLR\CDMA-SLR-2010-11\CDMA-POST_PAID-2010-11\CDMA-SECTION-D\CDMA-SECTION-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iladitation"/>
      <sheetName val="Connection"/>
      <sheetName val="Revenue"/>
      <sheetName val="Realisation of Os"/>
      <sheetName val="Old Rev Trgt"/>
      <sheetName val="Rev TGT "/>
    </sheetNames>
    <sheetDataSet>
      <sheetData sheetId="0">
        <row r="324">
          <cell r="C324">
            <v>7567</v>
          </cell>
          <cell r="R324">
            <v>1032581.7699999999</v>
          </cell>
          <cell r="W324">
            <v>13878992.389999997</v>
          </cell>
          <cell r="AC324">
            <v>168.01</v>
          </cell>
          <cell r="AE324">
            <v>2346</v>
          </cell>
          <cell r="AJ324">
            <v>0</v>
          </cell>
          <cell r="AK324">
            <v>162867.950304523</v>
          </cell>
          <cell r="AM324">
            <v>8.7</v>
          </cell>
          <cell r="BO324">
            <v>138.57</v>
          </cell>
        </row>
        <row r="325">
          <cell r="C325">
            <v>99080</v>
          </cell>
          <cell r="R325">
            <v>8918969.88</v>
          </cell>
          <cell r="W325">
            <v>117024610.5</v>
          </cell>
          <cell r="AC325">
            <v>107.52</v>
          </cell>
          <cell r="AE325">
            <v>6406</v>
          </cell>
          <cell r="AJ325">
            <v>0</v>
          </cell>
          <cell r="AK325">
            <v>58339.79200000001</v>
          </cell>
          <cell r="AM325">
            <v>0.67</v>
          </cell>
          <cell r="BO325">
            <v>99.63</v>
          </cell>
        </row>
        <row r="326">
          <cell r="C326">
            <v>278395</v>
          </cell>
          <cell r="R326">
            <v>2725526.4200000004</v>
          </cell>
          <cell r="W326">
            <v>46803086.26</v>
          </cell>
          <cell r="AC326">
            <v>15.3</v>
          </cell>
          <cell r="AE326">
            <v>5746</v>
          </cell>
          <cell r="AJ326">
            <v>62.510000000000005</v>
          </cell>
          <cell r="AK326">
            <v>34512.79</v>
          </cell>
          <cell r="AM326">
            <v>0.52</v>
          </cell>
          <cell r="BO326">
            <v>14.99</v>
          </cell>
        </row>
        <row r="327">
          <cell r="C327">
            <v>105800</v>
          </cell>
          <cell r="R327">
            <v>2833168.25</v>
          </cell>
          <cell r="W327">
            <v>90335537.29</v>
          </cell>
          <cell r="AC327">
            <v>76.7</v>
          </cell>
          <cell r="AE327">
            <v>3430</v>
          </cell>
          <cell r="AJ327">
            <v>153528.2027</v>
          </cell>
          <cell r="AK327">
            <v>651576.6166</v>
          </cell>
          <cell r="AM327">
            <v>17.46</v>
          </cell>
          <cell r="BO327">
            <v>74.88</v>
          </cell>
        </row>
        <row r="328">
          <cell r="C328">
            <v>33761</v>
          </cell>
          <cell r="R328">
            <v>6297465.59</v>
          </cell>
          <cell r="W328">
            <v>71700384.60000001</v>
          </cell>
          <cell r="AC328">
            <v>190.83</v>
          </cell>
          <cell r="AE328">
            <v>3055</v>
          </cell>
          <cell r="AJ328">
            <v>476275.7</v>
          </cell>
          <cell r="AK328">
            <v>2977759.75</v>
          </cell>
          <cell r="AM328">
            <v>87.04</v>
          </cell>
          <cell r="BO328">
            <v>182.17</v>
          </cell>
        </row>
        <row r="329">
          <cell r="C329">
            <v>62691</v>
          </cell>
          <cell r="R329">
            <v>3820940.1400000006</v>
          </cell>
          <cell r="W329">
            <v>58630116.04</v>
          </cell>
          <cell r="AC329">
            <v>85.98</v>
          </cell>
          <cell r="AE329">
            <v>12711</v>
          </cell>
          <cell r="AJ329">
            <v>750904</v>
          </cell>
          <cell r="AK329">
            <v>6313369.579484</v>
          </cell>
          <cell r="AM329">
            <v>47</v>
          </cell>
          <cell r="BO329">
            <v>79.56</v>
          </cell>
        </row>
        <row r="330">
          <cell r="C330">
            <v>61696</v>
          </cell>
          <cell r="R330">
            <v>6156131.029999999</v>
          </cell>
          <cell r="W330">
            <v>85542072.16</v>
          </cell>
          <cell r="AC330">
            <v>130.43</v>
          </cell>
          <cell r="AE330">
            <v>11470</v>
          </cell>
          <cell r="AJ330">
            <v>176427</v>
          </cell>
          <cell r="AK330">
            <v>1981354</v>
          </cell>
          <cell r="AM330">
            <v>15.42</v>
          </cell>
          <cell r="BO330">
            <v>111.59</v>
          </cell>
        </row>
        <row r="331">
          <cell r="C331">
            <v>107136</v>
          </cell>
          <cell r="R331">
            <v>5593976.499999998</v>
          </cell>
          <cell r="W331">
            <v>81399409.11</v>
          </cell>
          <cell r="AC331">
            <v>45.31</v>
          </cell>
          <cell r="AE331">
            <v>22963</v>
          </cell>
          <cell r="AJ331">
            <v>1043007.00165</v>
          </cell>
          <cell r="AK331">
            <v>9261751.296542805</v>
          </cell>
          <cell r="AM331">
            <v>33.96</v>
          </cell>
          <cell r="BO331">
            <v>43.82</v>
          </cell>
        </row>
        <row r="332">
          <cell r="C332">
            <v>65879</v>
          </cell>
          <cell r="R332">
            <v>6440708.369999998</v>
          </cell>
          <cell r="W332">
            <v>97292519.77000001</v>
          </cell>
          <cell r="AC332">
            <v>78.62</v>
          </cell>
          <cell r="AE332">
            <v>7714</v>
          </cell>
          <cell r="AJ332">
            <v>816639.656</v>
          </cell>
          <cell r="AK332">
            <v>6588042.341</v>
          </cell>
          <cell r="AM332">
            <v>101.6</v>
          </cell>
          <cell r="BO332">
            <v>79.76</v>
          </cell>
        </row>
        <row r="334">
          <cell r="C334">
            <v>84766</v>
          </cell>
          <cell r="R334">
            <v>3798036.4800000004</v>
          </cell>
          <cell r="W334">
            <v>62487545.47</v>
          </cell>
          <cell r="AC334">
            <v>64.75</v>
          </cell>
          <cell r="AE334">
            <v>44686</v>
          </cell>
          <cell r="AJ334">
            <v>1772249.75</v>
          </cell>
          <cell r="AK334">
            <v>12292407.098</v>
          </cell>
          <cell r="AM334">
            <v>22.82</v>
          </cell>
          <cell r="BO334">
            <v>49.73</v>
          </cell>
        </row>
        <row r="335">
          <cell r="C335">
            <v>119384</v>
          </cell>
          <cell r="R335">
            <v>16604590.090000002</v>
          </cell>
          <cell r="W335">
            <v>206126866.25</v>
          </cell>
          <cell r="AC335">
            <v>145.6</v>
          </cell>
          <cell r="AE335">
            <v>132335</v>
          </cell>
          <cell r="AJ335">
            <v>1200125.5</v>
          </cell>
          <cell r="AK335">
            <v>10054704.04</v>
          </cell>
          <cell r="AM335">
            <v>6.79</v>
          </cell>
          <cell r="BO335">
            <v>74.66</v>
          </cell>
        </row>
        <row r="336">
          <cell r="C336">
            <v>45127</v>
          </cell>
          <cell r="R336">
            <v>6830116.07</v>
          </cell>
          <cell r="W336">
            <v>86765145.26000002</v>
          </cell>
          <cell r="AC336">
            <v>53.35</v>
          </cell>
          <cell r="AE336">
            <v>109168</v>
          </cell>
          <cell r="AJ336">
            <v>3021730.0689029912</v>
          </cell>
          <cell r="AK336">
            <v>25081266.28377153</v>
          </cell>
          <cell r="AM336">
            <v>8.95</v>
          </cell>
          <cell r="BO336">
            <v>25.26</v>
          </cell>
        </row>
        <row r="337">
          <cell r="C337">
            <v>109534</v>
          </cell>
          <cell r="R337">
            <v>20563941.21</v>
          </cell>
          <cell r="W337">
            <v>241112093.02</v>
          </cell>
          <cell r="AC337">
            <v>189.38</v>
          </cell>
          <cell r="AE337">
            <v>100362</v>
          </cell>
          <cell r="AJ337">
            <v>458016.3254759746</v>
          </cell>
          <cell r="AK337">
            <v>6590595.45684497</v>
          </cell>
          <cell r="AM337">
            <v>3.09</v>
          </cell>
          <cell r="BO337">
            <v>72.76</v>
          </cell>
        </row>
        <row r="339">
          <cell r="C339">
            <v>22730</v>
          </cell>
          <cell r="R339">
            <v>4675912.299999999</v>
          </cell>
          <cell r="W339">
            <v>31518772.629999995</v>
          </cell>
          <cell r="AC339">
            <v>60.73</v>
          </cell>
          <cell r="AE339">
            <v>3773</v>
          </cell>
          <cell r="AJ339">
            <v>226924.33280300096</v>
          </cell>
          <cell r="AK339">
            <v>839531.6511618858</v>
          </cell>
          <cell r="AM339">
            <v>22.58</v>
          </cell>
          <cell r="BO339">
            <v>58.18</v>
          </cell>
        </row>
        <row r="340">
          <cell r="C340">
            <v>55128</v>
          </cell>
          <cell r="R340">
            <v>14733.579999999987</v>
          </cell>
          <cell r="W340">
            <v>63211870.859999985</v>
          </cell>
          <cell r="AC340">
            <v>99.22</v>
          </cell>
          <cell r="AE340">
            <v>12898</v>
          </cell>
          <cell r="AJ340">
            <v>110889.76</v>
          </cell>
          <cell r="AK340">
            <v>636067.8200000001</v>
          </cell>
          <cell r="AM340">
            <v>4.7</v>
          </cell>
          <cell r="BO340">
            <v>82.67</v>
          </cell>
        </row>
        <row r="341">
          <cell r="C341">
            <v>72637</v>
          </cell>
          <cell r="R341">
            <v>16737186.790000007</v>
          </cell>
          <cell r="W341">
            <v>130829002.49999999</v>
          </cell>
          <cell r="AC341">
            <v>156.74</v>
          </cell>
          <cell r="AE341">
            <v>5267</v>
          </cell>
          <cell r="AJ341">
            <v>2045</v>
          </cell>
          <cell r="AK341">
            <v>97952</v>
          </cell>
          <cell r="AM341">
            <v>2.28</v>
          </cell>
          <cell r="BO341">
            <v>149.19</v>
          </cell>
        </row>
        <row r="342">
          <cell r="C342">
            <v>51205</v>
          </cell>
          <cell r="R342">
            <v>-405880.68</v>
          </cell>
          <cell r="W342">
            <v>52425976.54</v>
          </cell>
          <cell r="AC342">
            <v>88.3</v>
          </cell>
          <cell r="AE342">
            <v>5681</v>
          </cell>
          <cell r="AJ342">
            <v>30397</v>
          </cell>
          <cell r="AK342">
            <v>501814.05930805684</v>
          </cell>
          <cell r="AM342">
            <v>7.25</v>
          </cell>
          <cell r="BO342">
            <v>79.84</v>
          </cell>
        </row>
        <row r="343">
          <cell r="C343">
            <v>114579</v>
          </cell>
          <cell r="R343">
            <v>-92179.40000000002</v>
          </cell>
          <cell r="W343">
            <v>97978430.11999999</v>
          </cell>
          <cell r="AC343">
            <v>66.71</v>
          </cell>
          <cell r="AE343">
            <v>101794</v>
          </cell>
          <cell r="AJ343">
            <v>3528536.8756142003</v>
          </cell>
          <cell r="AK343">
            <v>27196722.1484896</v>
          </cell>
          <cell r="AM343">
            <v>22.4</v>
          </cell>
          <cell r="BO343">
            <v>46.65</v>
          </cell>
        </row>
        <row r="344">
          <cell r="C344">
            <v>360381</v>
          </cell>
          <cell r="R344">
            <v>-479648.86</v>
          </cell>
          <cell r="W344">
            <v>46084754.7</v>
          </cell>
          <cell r="AC344">
            <v>12.93</v>
          </cell>
          <cell r="AE344">
            <v>96338</v>
          </cell>
          <cell r="AJ344">
            <v>3043305.809496667</v>
          </cell>
          <cell r="AK344">
            <v>34468091.93632142</v>
          </cell>
          <cell r="AM344">
            <v>30.91</v>
          </cell>
          <cell r="BO344">
            <v>17.21</v>
          </cell>
        </row>
        <row r="345">
          <cell r="C345">
            <v>72884</v>
          </cell>
          <cell r="R345">
            <v>6929519.8100000005</v>
          </cell>
          <cell r="W345">
            <v>47021964.370000005</v>
          </cell>
          <cell r="AC345">
            <v>41.15</v>
          </cell>
          <cell r="AE345">
            <v>23782</v>
          </cell>
          <cell r="AJ345">
            <v>125319.82331</v>
          </cell>
          <cell r="AK345">
            <v>2122807.04636</v>
          </cell>
          <cell r="AM345">
            <v>5.45</v>
          </cell>
          <cell r="BO345">
            <v>32.07</v>
          </cell>
        </row>
        <row r="346">
          <cell r="C346">
            <v>42499</v>
          </cell>
          <cell r="R346">
            <v>5000889.539999998</v>
          </cell>
          <cell r="W346">
            <v>44036355.53</v>
          </cell>
          <cell r="AC346">
            <v>85.93</v>
          </cell>
          <cell r="AE346">
            <v>16875</v>
          </cell>
          <cell r="AJ346">
            <v>186529.5</v>
          </cell>
          <cell r="AK346">
            <v>2002373.9600000002</v>
          </cell>
          <cell r="AM346">
            <v>9.04</v>
          </cell>
          <cell r="BO346">
            <v>62.72</v>
          </cell>
        </row>
        <row r="348">
          <cell r="C348">
            <v>204156</v>
          </cell>
          <cell r="R348">
            <v>5403201.6000000015</v>
          </cell>
          <cell r="W348">
            <v>183368836.65</v>
          </cell>
          <cell r="AC348">
            <v>68.91</v>
          </cell>
          <cell r="AE348">
            <v>13473</v>
          </cell>
          <cell r="AJ348">
            <v>8260.52</v>
          </cell>
          <cell r="AK348">
            <v>162240.33</v>
          </cell>
          <cell r="AM348">
            <v>1.74</v>
          </cell>
          <cell r="BO348">
            <v>66.65</v>
          </cell>
        </row>
        <row r="349">
          <cell r="C349">
            <v>20620</v>
          </cell>
          <cell r="R349">
            <v>5031787.96</v>
          </cell>
          <cell r="W349">
            <v>55630764.269999996</v>
          </cell>
          <cell r="AC349">
            <v>210.57</v>
          </cell>
          <cell r="AE349">
            <v>1871</v>
          </cell>
          <cell r="AJ349">
            <v>4922.9374433363555</v>
          </cell>
          <cell r="AK349">
            <v>54751.586582048956</v>
          </cell>
          <cell r="AM349">
            <v>5.23</v>
          </cell>
          <cell r="BO349">
            <v>202.74</v>
          </cell>
        </row>
        <row r="350">
          <cell r="C350">
            <v>360600</v>
          </cell>
          <cell r="R350">
            <v>22114876.78</v>
          </cell>
          <cell r="W350">
            <v>325120263.62</v>
          </cell>
          <cell r="AC350">
            <v>72.16</v>
          </cell>
          <cell r="AE350">
            <v>3376</v>
          </cell>
          <cell r="AJ350">
            <v>5040.797824116048</v>
          </cell>
          <cell r="AK350">
            <v>105448.36772438804</v>
          </cell>
          <cell r="AM350">
            <v>1.91</v>
          </cell>
          <cell r="BO350">
            <v>71.31</v>
          </cell>
        </row>
        <row r="351">
          <cell r="C351">
            <v>336034</v>
          </cell>
          <cell r="R351">
            <v>48886528.769999996</v>
          </cell>
          <cell r="W351">
            <v>647370622.48</v>
          </cell>
          <cell r="AC351">
            <v>168.73</v>
          </cell>
          <cell r="AE351">
            <v>41571</v>
          </cell>
          <cell r="AJ351">
            <v>510326</v>
          </cell>
          <cell r="AK351">
            <v>1921851</v>
          </cell>
          <cell r="AM351">
            <v>5.69</v>
          </cell>
          <cell r="BO351">
            <v>155.53</v>
          </cell>
        </row>
        <row r="352">
          <cell r="C352">
            <v>390190</v>
          </cell>
          <cell r="R352">
            <v>15773227.690000001</v>
          </cell>
          <cell r="W352">
            <v>234994865.24999997</v>
          </cell>
          <cell r="AC352">
            <v>54.21</v>
          </cell>
          <cell r="AE352">
            <v>30207</v>
          </cell>
          <cell r="AJ352">
            <v>32116.436999999998</v>
          </cell>
          <cell r="AK352">
            <v>589171.505</v>
          </cell>
          <cell r="AM352">
            <v>1.65</v>
          </cell>
          <cell r="BO352">
            <v>50.22</v>
          </cell>
        </row>
        <row r="354">
          <cell r="AC354">
            <v>79.85</v>
          </cell>
          <cell r="AM354">
            <v>12.86</v>
          </cell>
          <cell r="BO354">
            <v>64.6</v>
          </cell>
        </row>
      </sheetData>
      <sheetData sheetId="2">
        <row r="78">
          <cell r="B78">
            <v>1490679.28</v>
          </cell>
          <cell r="C78">
            <v>1499455.78191</v>
          </cell>
          <cell r="D78">
            <v>1465057.4901440002</v>
          </cell>
          <cell r="F78">
            <v>1394464.3699999999</v>
          </cell>
          <cell r="G78">
            <v>1446409.5942679995</v>
          </cell>
          <cell r="H78">
            <v>1363208.4784519998</v>
          </cell>
          <cell r="J78">
            <v>1278860.5356319998</v>
          </cell>
          <cell r="K78">
            <v>998456.22</v>
          </cell>
          <cell r="L78">
            <v>1013799.6900000001</v>
          </cell>
          <cell r="N78">
            <v>1058887.129898523</v>
          </cell>
        </row>
        <row r="79">
          <cell r="B79">
            <v>12580095.196</v>
          </cell>
          <cell r="C79">
            <v>11526131.591999998</v>
          </cell>
          <cell r="D79">
            <v>11718397.270999998</v>
          </cell>
          <cell r="F79">
            <v>11235443.684999999</v>
          </cell>
          <cell r="G79">
            <v>10170994.714999998</v>
          </cell>
          <cell r="H79">
            <v>11930644.763</v>
          </cell>
          <cell r="J79">
            <v>10374860.47</v>
          </cell>
          <cell r="K79">
            <v>10468146.829999998</v>
          </cell>
          <cell r="L79">
            <v>9590625.419999996</v>
          </cell>
          <cell r="N79">
            <v>8568640.470000003</v>
          </cell>
        </row>
        <row r="80">
          <cell r="B80">
            <v>5281483.989999999</v>
          </cell>
          <cell r="C80">
            <v>5068827.959999999</v>
          </cell>
          <cell r="D80">
            <v>5188475.93</v>
          </cell>
          <cell r="F80">
            <v>5085919.37</v>
          </cell>
          <cell r="G80">
            <v>5086768.71</v>
          </cell>
          <cell r="H80">
            <v>4797457.010000001</v>
          </cell>
          <cell r="J80">
            <v>4324812.04</v>
          </cell>
          <cell r="K80">
            <v>3698542.1700000004</v>
          </cell>
          <cell r="L80">
            <v>2811967.25</v>
          </cell>
          <cell r="N80">
            <v>2767755.69</v>
          </cell>
        </row>
        <row r="81">
          <cell r="B81">
            <v>8861018.790000001</v>
          </cell>
          <cell r="C81">
            <v>10493454.63</v>
          </cell>
          <cell r="D81">
            <v>8240167.44</v>
          </cell>
          <cell r="F81">
            <v>7677010.507499998</v>
          </cell>
          <cell r="G81">
            <v>6937356.59</v>
          </cell>
          <cell r="H81">
            <v>19634722.12</v>
          </cell>
          <cell r="J81">
            <v>16208548.329999998</v>
          </cell>
          <cell r="K81">
            <v>3303082.755</v>
          </cell>
          <cell r="L81">
            <v>3410068.38</v>
          </cell>
          <cell r="N81">
            <v>3234987.9114</v>
          </cell>
        </row>
        <row r="82">
          <cell r="B82">
            <v>6158079.57</v>
          </cell>
          <cell r="C82">
            <v>6374726.75</v>
          </cell>
          <cell r="D82">
            <v>6154028.670000002</v>
          </cell>
          <cell r="F82">
            <v>6636294.830000001</v>
          </cell>
          <cell r="G82">
            <v>6773311.91</v>
          </cell>
          <cell r="H82">
            <v>7035297.209999999</v>
          </cell>
          <cell r="J82">
            <v>6898076.840000001</v>
          </cell>
          <cell r="K82">
            <v>7424541.909999999</v>
          </cell>
          <cell r="L82">
            <v>7521638.4</v>
          </cell>
          <cell r="N82">
            <v>6928406.969999998</v>
          </cell>
        </row>
        <row r="83">
          <cell r="B83">
            <v>6578282.569999999</v>
          </cell>
          <cell r="C83">
            <v>6520953.559999999</v>
          </cell>
          <cell r="D83">
            <v>6226190.989999999</v>
          </cell>
          <cell r="F83">
            <v>5325249.600000001</v>
          </cell>
          <cell r="G83">
            <v>6056874.909484</v>
          </cell>
          <cell r="H83">
            <v>5979797.32</v>
          </cell>
          <cell r="J83">
            <v>4652844.640000001</v>
          </cell>
          <cell r="K83">
            <v>4635834.949999999</v>
          </cell>
          <cell r="L83">
            <v>9700750.459999999</v>
          </cell>
          <cell r="N83">
            <v>4694862.48</v>
          </cell>
        </row>
        <row r="84">
          <cell r="B84">
            <v>8914593.319999998</v>
          </cell>
          <cell r="C84">
            <v>9510823.059999999</v>
          </cell>
          <cell r="D84">
            <v>9031262.530000001</v>
          </cell>
          <cell r="F84">
            <v>8525882.850000001</v>
          </cell>
          <cell r="G84">
            <v>8588801.11</v>
          </cell>
          <cell r="H84">
            <v>8655408.489999998</v>
          </cell>
          <cell r="J84">
            <v>7393898.6499999985</v>
          </cell>
          <cell r="K84">
            <v>7933939.18</v>
          </cell>
          <cell r="L84">
            <v>6724020.140000001</v>
          </cell>
          <cell r="N84">
            <v>5912238.8</v>
          </cell>
        </row>
        <row r="85">
          <cell r="B85">
            <v>9435688.64225465</v>
          </cell>
          <cell r="C85">
            <v>8969762.860769998</v>
          </cell>
          <cell r="D85">
            <v>8998624.41552465</v>
          </cell>
          <cell r="F85">
            <v>8247938.199258413</v>
          </cell>
          <cell r="G85">
            <v>8988222.472273711</v>
          </cell>
          <cell r="H85">
            <v>8826477.451159999</v>
          </cell>
          <cell r="J85">
            <v>7701276.392950002</v>
          </cell>
          <cell r="K85">
            <v>8195477.630710002</v>
          </cell>
          <cell r="L85">
            <v>7028321.597371705</v>
          </cell>
          <cell r="N85">
            <v>7632387.242619675</v>
          </cell>
        </row>
        <row r="86">
          <cell r="B86">
            <v>11992495.269</v>
          </cell>
          <cell r="C86">
            <v>11480653.315000001</v>
          </cell>
          <cell r="D86">
            <v>12352474.652999999</v>
          </cell>
          <cell r="F86">
            <v>12116638.610000003</v>
          </cell>
          <cell r="G86">
            <v>2566701.656000002</v>
          </cell>
          <cell r="H86">
            <v>11168988.487</v>
          </cell>
          <cell r="J86">
            <v>12001401.791</v>
          </cell>
          <cell r="K86">
            <v>8274213.956</v>
          </cell>
          <cell r="L86">
            <v>7183702.394</v>
          </cell>
          <cell r="N86">
            <v>7485943.953999998</v>
          </cell>
        </row>
        <row r="88">
          <cell r="B88">
            <v>9893317.965999998</v>
          </cell>
          <cell r="C88">
            <v>8590719.097000001</v>
          </cell>
          <cell r="D88">
            <v>6990499.546</v>
          </cell>
          <cell r="F88">
            <v>5185853.336</v>
          </cell>
          <cell r="G88">
            <v>5927379.497999998</v>
          </cell>
          <cell r="H88">
            <v>5908911.669</v>
          </cell>
          <cell r="J88">
            <v>5900523.5030000005</v>
          </cell>
          <cell r="K88">
            <v>8214377.808999998</v>
          </cell>
          <cell r="L88">
            <v>7940677.494</v>
          </cell>
          <cell r="N88">
            <v>4657406.419999999</v>
          </cell>
        </row>
        <row r="89">
          <cell r="B89">
            <v>23927298.359999996</v>
          </cell>
          <cell r="C89">
            <v>24357554.5</v>
          </cell>
          <cell r="D89">
            <v>22162712.94</v>
          </cell>
          <cell r="F89">
            <v>15377114.379999999</v>
          </cell>
          <cell r="G89">
            <v>16710729.240000002</v>
          </cell>
          <cell r="H89">
            <v>19307492.179999996</v>
          </cell>
          <cell r="J89">
            <v>21898290.760000005</v>
          </cell>
          <cell r="K89">
            <v>21543915.239999995</v>
          </cell>
          <cell r="L89">
            <v>17338968.540000003</v>
          </cell>
          <cell r="N89">
            <v>15752778.56</v>
          </cell>
        </row>
        <row r="90">
          <cell r="B90">
            <v>11745747.715883955</v>
          </cell>
          <cell r="C90">
            <v>10578355.6874796</v>
          </cell>
          <cell r="D90">
            <v>7973976.396727107</v>
          </cell>
          <cell r="F90">
            <v>6328626.305593835</v>
          </cell>
          <cell r="G90">
            <v>9993488.987234814</v>
          </cell>
          <cell r="H90">
            <v>7248326.9559202185</v>
          </cell>
          <cell r="J90">
            <v>8893931.486391662</v>
          </cell>
          <cell r="K90">
            <v>21883147.646962825</v>
          </cell>
          <cell r="L90">
            <v>8668401.25354488</v>
          </cell>
          <cell r="N90">
            <v>8680562.969129646</v>
          </cell>
        </row>
        <row r="91">
          <cell r="B91">
            <v>28624806.646400735</v>
          </cell>
          <cell r="C91">
            <v>29446407.95078876</v>
          </cell>
          <cell r="D91">
            <v>12768349.530163195</v>
          </cell>
          <cell r="F91">
            <v>21250138.638721664</v>
          </cell>
          <cell r="G91">
            <v>24288117.34852222</v>
          </cell>
          <cell r="H91">
            <v>22260441.558404345</v>
          </cell>
          <cell r="J91">
            <v>23624636.715457845</v>
          </cell>
          <cell r="K91">
            <v>21307364.588712595</v>
          </cell>
          <cell r="L91">
            <v>24224323.611359928</v>
          </cell>
          <cell r="N91">
            <v>18886144.35283772</v>
          </cell>
        </row>
        <row r="93">
          <cell r="B93">
            <v>8156716.76845</v>
          </cell>
          <cell r="C93">
            <v>-1353623.7920499998</v>
          </cell>
          <cell r="D93">
            <v>7023350.131290003</v>
          </cell>
          <cell r="F93">
            <v>-1556376.47831</v>
          </cell>
          <cell r="G93">
            <v>8138869.059079996</v>
          </cell>
          <cell r="H93">
            <v>-376557.73331999994</v>
          </cell>
          <cell r="J93">
            <v>5649217.204030002</v>
          </cell>
          <cell r="K93">
            <v>-2038004.8866379783</v>
          </cell>
          <cell r="L93">
            <v>6931338.570357923</v>
          </cell>
          <cell r="N93">
            <v>-3119461.194531061</v>
          </cell>
        </row>
        <row r="94">
          <cell r="B94">
            <v>144416.34000000003</v>
          </cell>
          <cell r="C94">
            <v>13805011.12</v>
          </cell>
          <cell r="D94">
            <v>-51872.890000000014</v>
          </cell>
          <cell r="F94">
            <v>13573500.21</v>
          </cell>
          <cell r="G94">
            <v>138837.38999999996</v>
          </cell>
          <cell r="H94">
            <v>12777216.869999995</v>
          </cell>
          <cell r="J94">
            <v>197577.54000000004</v>
          </cell>
          <cell r="K94">
            <v>11966426.1</v>
          </cell>
          <cell r="L94">
            <v>418026.2000000001</v>
          </cell>
          <cell r="N94">
            <v>10753176.459999995</v>
          </cell>
        </row>
        <row r="95">
          <cell r="B95">
            <v>22360994.389999993</v>
          </cell>
          <cell r="C95">
            <v>1192950.15</v>
          </cell>
          <cell r="D95">
            <v>22092370.640000004</v>
          </cell>
          <cell r="F95">
            <v>1271900.4299999997</v>
          </cell>
          <cell r="G95">
            <v>22179252.240000002</v>
          </cell>
          <cell r="H95">
            <v>1251229.9700000002</v>
          </cell>
          <cell r="J95">
            <v>19802515.49</v>
          </cell>
          <cell r="K95">
            <v>2141888.6399999997</v>
          </cell>
          <cell r="L95">
            <v>19213883.73999999</v>
          </cell>
          <cell r="N95">
            <v>2680737.0199999996</v>
          </cell>
        </row>
        <row r="96">
          <cell r="B96">
            <v>1909.9140000000061</v>
          </cell>
          <cell r="C96">
            <v>12173408.012999995</v>
          </cell>
          <cell r="D96">
            <v>13850.905999999986</v>
          </cell>
          <cell r="F96">
            <v>11775234.18</v>
          </cell>
          <cell r="G96">
            <v>-657832.807</v>
          </cell>
          <cell r="H96">
            <v>10701872.14</v>
          </cell>
          <cell r="J96">
            <v>214459.23113744077</v>
          </cell>
          <cell r="K96">
            <v>9654551.928000003</v>
          </cell>
          <cell r="L96">
            <v>70614.30000000005</v>
          </cell>
          <cell r="N96">
            <v>9355206.474170621</v>
          </cell>
        </row>
        <row r="97">
          <cell r="B97">
            <v>1640331.0869999998</v>
          </cell>
          <cell r="C97">
            <v>23915300.880000003</v>
          </cell>
          <cell r="D97">
            <v>1189575.2799999998</v>
          </cell>
          <cell r="F97">
            <v>23393831.648000002</v>
          </cell>
          <cell r="G97">
            <v>1154271.0999999996</v>
          </cell>
          <cell r="H97">
            <v>26964310.59011279</v>
          </cell>
          <cell r="J97">
            <v>1386821.4051452</v>
          </cell>
          <cell r="K97">
            <v>20981531.402247403</v>
          </cell>
          <cell r="L97">
            <v>2118102.2886213996</v>
          </cell>
          <cell r="N97">
            <v>18994719.111748606</v>
          </cell>
        </row>
        <row r="98">
          <cell r="B98">
            <v>1561420.2411000002</v>
          </cell>
          <cell r="C98">
            <v>15168005.478719996</v>
          </cell>
          <cell r="D98">
            <v>2119757.05031</v>
          </cell>
          <cell r="F98">
            <v>15526474.840640003</v>
          </cell>
          <cell r="G98">
            <v>3417579.30325</v>
          </cell>
          <cell r="H98">
            <v>7772110.569771907</v>
          </cell>
          <cell r="J98">
            <v>8896737.63093143</v>
          </cell>
          <cell r="K98">
            <v>10183766.463195715</v>
          </cell>
          <cell r="L98">
            <v>3472956.337814286</v>
          </cell>
          <cell r="N98">
            <v>9870381.771091426</v>
          </cell>
        </row>
        <row r="99">
          <cell r="B99">
            <v>9497233.47451</v>
          </cell>
          <cell r="C99">
            <v>156783.47384000002</v>
          </cell>
          <cell r="D99">
            <v>8961103.92595</v>
          </cell>
          <cell r="F99">
            <v>-100830.48907000001</v>
          </cell>
          <cell r="G99">
            <v>8238719.078540004</v>
          </cell>
          <cell r="H99">
            <v>320294.43409</v>
          </cell>
          <cell r="J99">
            <v>7325565.665119999</v>
          </cell>
          <cell r="K99">
            <v>528890.6508800001</v>
          </cell>
          <cell r="L99">
            <v>6863283.039190001</v>
          </cell>
          <cell r="N99">
            <v>298888.52999999997</v>
          </cell>
        </row>
        <row r="100">
          <cell r="B100">
            <v>8792362.700000005</v>
          </cell>
          <cell r="C100">
            <v>-7526.459999999992</v>
          </cell>
          <cell r="D100">
            <v>8334793.990000003</v>
          </cell>
          <cell r="F100">
            <v>151559.93999999994</v>
          </cell>
          <cell r="G100">
            <v>8194648.940000001</v>
          </cell>
          <cell r="H100">
            <v>542621.3999999999</v>
          </cell>
          <cell r="J100">
            <v>7564402.340000001</v>
          </cell>
          <cell r="K100">
            <v>276087.66</v>
          </cell>
          <cell r="L100">
            <v>7112084.54</v>
          </cell>
          <cell r="N100">
            <v>-109724.59999999998</v>
          </cell>
        </row>
        <row r="102">
          <cell r="B102">
            <v>18957789.61999999</v>
          </cell>
          <cell r="C102">
            <v>18569530</v>
          </cell>
          <cell r="D102">
            <v>3187092.569999999</v>
          </cell>
          <cell r="F102">
            <v>15105006.460000003</v>
          </cell>
          <cell r="G102">
            <v>14349686.650000006</v>
          </cell>
          <cell r="H102">
            <v>14769304.170000002</v>
          </cell>
          <cell r="J102">
            <v>34782099.27999999</v>
          </cell>
          <cell r="K102">
            <v>21794875.40000001</v>
          </cell>
          <cell r="L102">
            <v>17001988.49</v>
          </cell>
          <cell r="N102">
            <v>19602242.22</v>
          </cell>
        </row>
        <row r="103">
          <cell r="B103">
            <v>6860463.071024477</v>
          </cell>
          <cell r="C103">
            <v>6737550.03401632</v>
          </cell>
          <cell r="D103">
            <v>6575891.753263826</v>
          </cell>
          <cell r="F103">
            <v>6805083.411867633</v>
          </cell>
          <cell r="G103">
            <v>5201738.439129647</v>
          </cell>
          <cell r="H103">
            <v>5677921.08582049</v>
          </cell>
          <cell r="J103">
            <v>3377748.5045874887</v>
          </cell>
          <cell r="K103">
            <v>4943972.088513145</v>
          </cell>
          <cell r="L103">
            <v>-249001.89480507636</v>
          </cell>
          <cell r="N103">
            <v>4717438.46572076</v>
          </cell>
        </row>
        <row r="104">
          <cell r="B104">
            <v>-3989.5699999999997</v>
          </cell>
          <cell r="C104">
            <v>71835901.68999998</v>
          </cell>
          <cell r="D104">
            <v>36639393.650000006</v>
          </cell>
          <cell r="F104">
            <v>33801941.08999999</v>
          </cell>
          <cell r="G104">
            <v>32246800.84999999</v>
          </cell>
          <cell r="H104">
            <v>30716957.36</v>
          </cell>
          <cell r="J104">
            <v>29234820.51</v>
          </cell>
          <cell r="K104">
            <v>53098779.559999995</v>
          </cell>
          <cell r="L104">
            <v>-64504.361994565654</v>
          </cell>
          <cell r="N104">
            <v>15599693.631894821</v>
          </cell>
        </row>
        <row r="105">
          <cell r="B105">
            <v>71953272.11999999</v>
          </cell>
          <cell r="C105">
            <v>63304513.26999998</v>
          </cell>
          <cell r="D105">
            <v>64871000.66</v>
          </cell>
          <cell r="F105">
            <v>60392449.99999997</v>
          </cell>
          <cell r="G105">
            <v>69779233.83000001</v>
          </cell>
          <cell r="H105">
            <v>59766442.190000005</v>
          </cell>
          <cell r="J105">
            <v>57775276.64000001</v>
          </cell>
          <cell r="K105">
            <v>56928491.379999995</v>
          </cell>
          <cell r="L105">
            <v>43780421.01000001</v>
          </cell>
          <cell r="N105">
            <v>51344517.61000001</v>
          </cell>
        </row>
        <row r="106">
          <cell r="B106">
            <v>39759412.511999995</v>
          </cell>
          <cell r="C106">
            <v>26456861.67099999</v>
          </cell>
          <cell r="D106">
            <v>14070367.250999998</v>
          </cell>
          <cell r="F106">
            <v>20220398.65</v>
          </cell>
          <cell r="G106">
            <v>20782492.801</v>
          </cell>
          <cell r="H106">
            <v>21063235.274</v>
          </cell>
          <cell r="J106">
            <v>20119108.566</v>
          </cell>
          <cell r="K106">
            <v>20237153.254</v>
          </cell>
          <cell r="L106">
            <v>19309490.040999997</v>
          </cell>
          <cell r="N106">
            <v>17760172.608000007</v>
          </cell>
        </row>
        <row r="108">
          <cell r="B108">
            <v>335165919.98362374</v>
          </cell>
          <cell r="C108">
            <v>396372492.27347463</v>
          </cell>
          <cell r="D108">
            <v>294296892.7203728</v>
          </cell>
          <cell r="F108">
            <v>314746748.5752014</v>
          </cell>
          <cell r="G108">
            <v>306699453.6147824</v>
          </cell>
          <cell r="H108">
            <v>326064132.0134117</v>
          </cell>
          <cell r="J108">
            <v>327478312.1613831</v>
          </cell>
          <cell r="K108">
            <v>338579450.52658373</v>
          </cell>
          <cell r="L108">
            <v>239135946.9304605</v>
          </cell>
          <cell r="N108">
            <v>254008991.05798078</v>
          </cell>
        </row>
      </sheetData>
      <sheetData sheetId="4">
        <row r="5">
          <cell r="B5">
            <v>6.06940656</v>
          </cell>
        </row>
        <row r="6">
          <cell r="B6">
            <v>25.356312239999998</v>
          </cell>
        </row>
        <row r="7">
          <cell r="B7">
            <v>41.47907232</v>
          </cell>
        </row>
        <row r="8">
          <cell r="B8">
            <v>26.63635296</v>
          </cell>
        </row>
        <row r="9">
          <cell r="B9">
            <v>32.87834928</v>
          </cell>
        </row>
        <row r="10">
          <cell r="B10">
            <v>5.47972488</v>
          </cell>
        </row>
        <row r="11">
          <cell r="B11">
            <v>7.19124</v>
          </cell>
        </row>
        <row r="12">
          <cell r="B12">
            <v>24.06188904</v>
          </cell>
        </row>
        <row r="13">
          <cell r="B13">
            <v>19.545790320000002</v>
          </cell>
        </row>
        <row r="15">
          <cell r="B15">
            <v>18.4814868</v>
          </cell>
        </row>
        <row r="16">
          <cell r="B16">
            <v>36.20070216</v>
          </cell>
        </row>
        <row r="17">
          <cell r="B17">
            <v>108.91852104</v>
          </cell>
        </row>
        <row r="18">
          <cell r="B18">
            <v>74.54439384000001</v>
          </cell>
        </row>
        <row r="20">
          <cell r="B20">
            <v>20.55256392</v>
          </cell>
        </row>
        <row r="21">
          <cell r="B21">
            <v>18.13630728</v>
          </cell>
        </row>
        <row r="22">
          <cell r="B22">
            <v>19.53140784</v>
          </cell>
        </row>
        <row r="23">
          <cell r="B23">
            <v>18.1219248</v>
          </cell>
        </row>
        <row r="24">
          <cell r="B24">
            <v>55.73211</v>
          </cell>
        </row>
        <row r="25">
          <cell r="B25">
            <v>56.523146399999995</v>
          </cell>
        </row>
        <row r="26">
          <cell r="B26">
            <v>28.03145352</v>
          </cell>
        </row>
        <row r="27">
          <cell r="B27">
            <v>21.24292296</v>
          </cell>
        </row>
        <row r="29">
          <cell r="B29">
            <v>38.87584344</v>
          </cell>
        </row>
        <row r="30">
          <cell r="B30">
            <v>23.198940240000002</v>
          </cell>
        </row>
        <row r="31">
          <cell r="B31">
            <v>43.11867504</v>
          </cell>
        </row>
        <row r="32">
          <cell r="B32">
            <v>41.47907232</v>
          </cell>
        </row>
        <row r="33">
          <cell r="B33">
            <v>51.5611908</v>
          </cell>
        </row>
        <row r="35">
          <cell r="B35">
            <v>862.9487999999999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nue Check"/>
      <sheetName val="Revenue 2010-11 Total"/>
      <sheetName val="Revenue 2010-11"/>
      <sheetName val="Quarterly Revenue Details"/>
    </sheetNames>
    <sheetDataSet>
      <sheetData sheetId="1">
        <row r="3">
          <cell r="D3">
            <v>2033.17</v>
          </cell>
          <cell r="G3">
            <v>1785.54</v>
          </cell>
          <cell r="J3">
            <v>1794.3</v>
          </cell>
          <cell r="M3">
            <v>1603.29</v>
          </cell>
          <cell r="P3">
            <v>2193.44</v>
          </cell>
          <cell r="S3">
            <v>1821.3700000000001</v>
          </cell>
          <cell r="V3">
            <v>1733.58</v>
          </cell>
          <cell r="Y3">
            <v>1659.87</v>
          </cell>
          <cell r="AB3">
            <v>1613.6399999999999</v>
          </cell>
          <cell r="AE3">
            <v>1583</v>
          </cell>
          <cell r="AF3">
            <v>1535.9</v>
          </cell>
          <cell r="AG3">
            <v>29.75</v>
          </cell>
          <cell r="AH3">
            <v>1565.65</v>
          </cell>
        </row>
        <row r="4">
          <cell r="D4">
            <v>9690</v>
          </cell>
          <cell r="G4">
            <v>6435.23</v>
          </cell>
          <cell r="J4">
            <v>16067.81</v>
          </cell>
          <cell r="M4">
            <v>6373.7</v>
          </cell>
          <cell r="P4">
            <v>6945.71</v>
          </cell>
          <cell r="S4">
            <v>9482.17</v>
          </cell>
          <cell r="V4">
            <v>28.58</v>
          </cell>
          <cell r="Y4">
            <v>20.38</v>
          </cell>
          <cell r="AB4">
            <v>19.65</v>
          </cell>
          <cell r="AE4">
            <v>10374</v>
          </cell>
          <cell r="AF4">
            <v>10996.84</v>
          </cell>
          <cell r="AG4">
            <v>19.92</v>
          </cell>
          <cell r="AH4">
            <v>11016.76</v>
          </cell>
        </row>
        <row r="5">
          <cell r="D5">
            <v>6573</v>
          </cell>
          <cell r="G5">
            <v>9221.07</v>
          </cell>
          <cell r="J5">
            <v>6426.99</v>
          </cell>
          <cell r="M5">
            <v>7861.01</v>
          </cell>
          <cell r="P5">
            <v>7135.66</v>
          </cell>
          <cell r="S5">
            <v>6031.64</v>
          </cell>
          <cell r="V5">
            <v>4.8</v>
          </cell>
          <cell r="Y5">
            <v>5.88</v>
          </cell>
          <cell r="AB5">
            <v>10.46</v>
          </cell>
          <cell r="AE5">
            <v>17522</v>
          </cell>
          <cell r="AF5">
            <v>4723.3</v>
          </cell>
          <cell r="AG5">
            <v>4.57</v>
          </cell>
          <cell r="AH5">
            <v>4727.87</v>
          </cell>
        </row>
        <row r="6">
          <cell r="D6">
            <v>6858.06</v>
          </cell>
          <cell r="G6">
            <v>228.81</v>
          </cell>
          <cell r="J6">
            <v>0</v>
          </cell>
          <cell r="M6">
            <v>11.41</v>
          </cell>
          <cell r="P6">
            <v>2.31</v>
          </cell>
          <cell r="S6">
            <v>53255.26</v>
          </cell>
          <cell r="V6">
            <v>8936.11</v>
          </cell>
          <cell r="Y6">
            <v>8216.47</v>
          </cell>
          <cell r="AB6">
            <v>11759.4</v>
          </cell>
          <cell r="AE6">
            <v>9650</v>
          </cell>
          <cell r="AF6">
            <v>7815.34</v>
          </cell>
          <cell r="AG6">
            <v>0</v>
          </cell>
          <cell r="AH6">
            <v>7815.34</v>
          </cell>
        </row>
        <row r="7">
          <cell r="D7">
            <v>8032.46</v>
          </cell>
          <cell r="G7">
            <v>8073.24</v>
          </cell>
          <cell r="J7">
            <v>7232.23</v>
          </cell>
          <cell r="M7">
            <v>6881.93</v>
          </cell>
          <cell r="P7">
            <v>8733.22</v>
          </cell>
          <cell r="S7">
            <v>7432.150000000001</v>
          </cell>
          <cell r="V7">
            <v>8023.76</v>
          </cell>
          <cell r="Y7">
            <v>7975.43</v>
          </cell>
          <cell r="AB7">
            <v>7826.68</v>
          </cell>
          <cell r="AE7">
            <v>7797</v>
          </cell>
          <cell r="AF7">
            <v>7412.49</v>
          </cell>
          <cell r="AG7">
            <v>41.77</v>
          </cell>
          <cell r="AH7">
            <v>7454.26</v>
          </cell>
        </row>
        <row r="8">
          <cell r="D8">
            <v>5930.06</v>
          </cell>
          <cell r="G8">
            <v>5042.12</v>
          </cell>
          <cell r="J8">
            <v>6804.63</v>
          </cell>
          <cell r="M8">
            <v>5346.43</v>
          </cell>
          <cell r="P8">
            <v>423.7</v>
          </cell>
          <cell r="S8">
            <v>8130.21</v>
          </cell>
          <cell r="V8">
            <v>439.53</v>
          </cell>
          <cell r="Y8">
            <v>553.9</v>
          </cell>
          <cell r="AB8">
            <v>425.96</v>
          </cell>
          <cell r="AE8">
            <v>415</v>
          </cell>
          <cell r="AF8">
            <v>0</v>
          </cell>
          <cell r="AG8">
            <v>400.44</v>
          </cell>
          <cell r="AH8">
            <v>400.44</v>
          </cell>
        </row>
        <row r="9">
          <cell r="D9">
            <v>6301</v>
          </cell>
          <cell r="G9">
            <v>696.62</v>
          </cell>
          <cell r="J9">
            <v>916</v>
          </cell>
          <cell r="M9">
            <v>497.18</v>
          </cell>
          <cell r="P9">
            <v>486.03</v>
          </cell>
          <cell r="S9">
            <v>18481.51</v>
          </cell>
          <cell r="V9">
            <v>0</v>
          </cell>
          <cell r="Y9">
            <v>19591.24</v>
          </cell>
          <cell r="AB9">
            <v>8310.52</v>
          </cell>
          <cell r="AE9">
            <v>8188</v>
          </cell>
          <cell r="AF9">
            <v>8316.87</v>
          </cell>
          <cell r="AG9">
            <v>205.91</v>
          </cell>
          <cell r="AH9">
            <v>8522.78</v>
          </cell>
        </row>
        <row r="10">
          <cell r="D10">
            <v>7736.85</v>
          </cell>
          <cell r="G10">
            <v>7584.48</v>
          </cell>
          <cell r="J10">
            <v>8761.49</v>
          </cell>
          <cell r="M10">
            <v>5768.44</v>
          </cell>
          <cell r="P10">
            <v>14969.859999999999</v>
          </cell>
          <cell r="S10">
            <v>12766.519999999999</v>
          </cell>
          <cell r="V10">
            <v>10548.41</v>
          </cell>
          <cell r="Y10">
            <v>11292.42</v>
          </cell>
          <cell r="AB10">
            <v>8632.39</v>
          </cell>
          <cell r="AE10">
            <v>8121</v>
          </cell>
          <cell r="AF10">
            <v>8684.23</v>
          </cell>
          <cell r="AG10">
            <v>528.18</v>
          </cell>
          <cell r="AH10">
            <v>9212.41</v>
          </cell>
        </row>
        <row r="11">
          <cell r="D11">
            <v>13032.27</v>
          </cell>
          <cell r="G11">
            <v>11959.74</v>
          </cell>
          <cell r="J11">
            <v>11850.269999999999</v>
          </cell>
          <cell r="M11">
            <v>11545.83</v>
          </cell>
          <cell r="P11">
            <v>12199.13</v>
          </cell>
          <cell r="S11">
            <v>12113.800000000001</v>
          </cell>
          <cell r="V11">
            <v>12166.82</v>
          </cell>
          <cell r="Y11">
            <v>11335.890000000001</v>
          </cell>
          <cell r="AB11">
            <v>11181.36</v>
          </cell>
          <cell r="AE11">
            <v>12102</v>
          </cell>
          <cell r="AF11">
            <v>10139.28</v>
          </cell>
          <cell r="AG11">
            <v>0.69</v>
          </cell>
          <cell r="AH11">
            <v>10139.970000000001</v>
          </cell>
        </row>
        <row r="13">
          <cell r="D13">
            <v>5229.83</v>
          </cell>
          <cell r="G13">
            <v>9283</v>
          </cell>
          <cell r="J13">
            <v>3651.67</v>
          </cell>
          <cell r="M13">
            <v>7392.01</v>
          </cell>
          <cell r="P13">
            <v>9779.64</v>
          </cell>
          <cell r="S13">
            <v>10589.64</v>
          </cell>
          <cell r="V13">
            <v>10405.67</v>
          </cell>
          <cell r="Y13">
            <v>10857.47</v>
          </cell>
          <cell r="AB13">
            <v>10189.619999999999</v>
          </cell>
          <cell r="AE13">
            <v>9424</v>
          </cell>
          <cell r="AF13">
            <v>8534.44</v>
          </cell>
          <cell r="AG13">
            <v>2091.66</v>
          </cell>
          <cell r="AH13">
            <v>10626.1</v>
          </cell>
        </row>
        <row r="14">
          <cell r="D14">
            <v>22155</v>
          </cell>
          <cell r="G14">
            <v>19526</v>
          </cell>
          <cell r="J14">
            <v>22640.79</v>
          </cell>
          <cell r="M14">
            <v>324.84</v>
          </cell>
          <cell r="P14">
            <v>240.87</v>
          </cell>
          <cell r="S14">
            <v>239.63</v>
          </cell>
          <cell r="V14">
            <v>255.01999999999998</v>
          </cell>
          <cell r="Y14">
            <v>210.47</v>
          </cell>
          <cell r="AB14">
            <v>25331.85</v>
          </cell>
          <cell r="AE14">
            <v>213880</v>
          </cell>
          <cell r="AF14">
            <v>22999.52</v>
          </cell>
          <cell r="AG14">
            <v>96.89</v>
          </cell>
          <cell r="AH14">
            <v>23096.41</v>
          </cell>
        </row>
        <row r="15">
          <cell r="D15">
            <v>46686.51999999999</v>
          </cell>
          <cell r="G15">
            <v>7354.740000000001</v>
          </cell>
          <cell r="J15">
            <v>47857.03999999999</v>
          </cell>
          <cell r="M15">
            <v>25347.82</v>
          </cell>
          <cell r="P15">
            <v>22952.32</v>
          </cell>
          <cell r="S15">
            <v>23162.789999999997</v>
          </cell>
          <cell r="V15">
            <v>19490.38</v>
          </cell>
          <cell r="Y15">
            <v>18975.510000000002</v>
          </cell>
          <cell r="AB15">
            <v>16734.02</v>
          </cell>
          <cell r="AE15">
            <v>15682</v>
          </cell>
          <cell r="AF15">
            <v>13631.92</v>
          </cell>
          <cell r="AG15">
            <v>562.17</v>
          </cell>
          <cell r="AH15">
            <v>14194.09</v>
          </cell>
        </row>
        <row r="16">
          <cell r="D16">
            <v>1273.92</v>
          </cell>
          <cell r="G16">
            <v>67927.48</v>
          </cell>
          <cell r="J16">
            <v>1779.95</v>
          </cell>
          <cell r="M16">
            <v>78069.24</v>
          </cell>
          <cell r="P16">
            <v>36527.25</v>
          </cell>
          <cell r="S16">
            <v>35544.92</v>
          </cell>
          <cell r="V16">
            <v>23949.36</v>
          </cell>
          <cell r="Y16">
            <v>37372.829999999994</v>
          </cell>
          <cell r="AB16">
            <v>28077.05</v>
          </cell>
          <cell r="AE16">
            <v>29305</v>
          </cell>
          <cell r="AF16">
            <v>26839.05</v>
          </cell>
          <cell r="AG16">
            <v>708.5</v>
          </cell>
          <cell r="AH16">
            <v>27547.55</v>
          </cell>
        </row>
        <row r="18">
          <cell r="D18">
            <v>12220.42</v>
          </cell>
          <cell r="G18">
            <v>-71.31</v>
          </cell>
          <cell r="J18">
            <v>21395.609999999997</v>
          </cell>
          <cell r="M18">
            <v>1133.4199999999998</v>
          </cell>
          <cell r="P18">
            <v>13785.5</v>
          </cell>
          <cell r="S18">
            <v>-94.5</v>
          </cell>
          <cell r="V18">
            <v>11334.390000000001</v>
          </cell>
          <cell r="Y18">
            <v>-34.47</v>
          </cell>
          <cell r="AB18">
            <v>10126.15</v>
          </cell>
          <cell r="AE18">
            <v>-1131</v>
          </cell>
          <cell r="AF18">
            <v>7250.25</v>
          </cell>
          <cell r="AG18">
            <v>12.7</v>
          </cell>
          <cell r="AH18">
            <v>7262.95</v>
          </cell>
        </row>
        <row r="19">
          <cell r="D19">
            <v>205.69</v>
          </cell>
          <cell r="G19">
            <v>17564.46</v>
          </cell>
          <cell r="J19">
            <v>-86.83000000000001</v>
          </cell>
          <cell r="M19">
            <v>18034.44</v>
          </cell>
          <cell r="P19">
            <v>241</v>
          </cell>
          <cell r="S19">
            <v>17772.36</v>
          </cell>
          <cell r="V19">
            <v>157.45000000000002</v>
          </cell>
          <cell r="Y19">
            <v>15198.449999999999</v>
          </cell>
          <cell r="AB19">
            <v>176.54999999999998</v>
          </cell>
          <cell r="AE19">
            <v>14036</v>
          </cell>
          <cell r="AF19">
            <v>459.73</v>
          </cell>
          <cell r="AG19">
            <v>12.5</v>
          </cell>
          <cell r="AH19">
            <v>472.23</v>
          </cell>
        </row>
        <row r="20">
          <cell r="D20">
            <v>29419.13</v>
          </cell>
          <cell r="G20">
            <v>1475.72</v>
          </cell>
          <cell r="J20">
            <v>40498.48</v>
          </cell>
          <cell r="M20">
            <v>1554.27</v>
          </cell>
          <cell r="P20">
            <v>27173.25</v>
          </cell>
          <cell r="S20">
            <v>1319.59</v>
          </cell>
          <cell r="V20">
            <v>25622.87</v>
          </cell>
          <cell r="Y20">
            <v>1258.52</v>
          </cell>
          <cell r="AB20">
            <v>23783.94</v>
          </cell>
          <cell r="AE20">
            <v>1060</v>
          </cell>
          <cell r="AF20">
            <v>21674.21</v>
          </cell>
          <cell r="AG20">
            <v>0</v>
          </cell>
          <cell r="AH20">
            <v>21674.21</v>
          </cell>
        </row>
        <row r="21">
          <cell r="D21">
            <v>248.94</v>
          </cell>
          <cell r="G21">
            <v>16078.91</v>
          </cell>
          <cell r="J21">
            <v>198.69</v>
          </cell>
          <cell r="M21">
            <v>15569.210000000001</v>
          </cell>
          <cell r="P21">
            <v>11.610000000000007</v>
          </cell>
          <cell r="S21">
            <v>14856.41</v>
          </cell>
          <cell r="V21">
            <v>15.370000000000005</v>
          </cell>
          <cell r="Y21">
            <v>14368.49</v>
          </cell>
          <cell r="AB21">
            <v>-61.28</v>
          </cell>
          <cell r="AE21">
            <v>13023</v>
          </cell>
          <cell r="AF21">
            <v>439.73</v>
          </cell>
          <cell r="AG21">
            <v>20.18</v>
          </cell>
          <cell r="AH21">
            <v>459.91</v>
          </cell>
        </row>
        <row r="22">
          <cell r="D22">
            <v>1558.61</v>
          </cell>
          <cell r="G22">
            <v>34969.75</v>
          </cell>
          <cell r="J22">
            <v>2166.81</v>
          </cell>
          <cell r="M22">
            <v>31142.02</v>
          </cell>
          <cell r="P22">
            <v>-350.2500000000001</v>
          </cell>
          <cell r="S22">
            <v>26773.44</v>
          </cell>
          <cell r="V22">
            <v>194.47000000000003</v>
          </cell>
          <cell r="Y22">
            <v>25477.45</v>
          </cell>
          <cell r="AB22">
            <v>-489.58000000000015</v>
          </cell>
          <cell r="AE22">
            <v>23982</v>
          </cell>
          <cell r="AF22">
            <v>-424.16</v>
          </cell>
          <cell r="AG22">
            <v>2161.44</v>
          </cell>
          <cell r="AH22">
            <v>1737.28</v>
          </cell>
        </row>
        <row r="23">
          <cell r="D23">
            <v>2186.86</v>
          </cell>
          <cell r="G23">
            <v>30787.14</v>
          </cell>
          <cell r="J23">
            <v>2626.8199999999997</v>
          </cell>
          <cell r="M23">
            <v>22397.77</v>
          </cell>
          <cell r="P23">
            <v>1365.53</v>
          </cell>
          <cell r="S23">
            <v>17298.36</v>
          </cell>
          <cell r="V23">
            <v>1929.58</v>
          </cell>
          <cell r="Y23">
            <v>17107.18</v>
          </cell>
          <cell r="AB23">
            <v>1973.42</v>
          </cell>
          <cell r="AE23">
            <v>14001</v>
          </cell>
          <cell r="AF23">
            <v>-898.14</v>
          </cell>
          <cell r="AG23">
            <v>0</v>
          </cell>
          <cell r="AH23">
            <v>-898.14</v>
          </cell>
        </row>
        <row r="24">
          <cell r="D24">
            <v>27145.63</v>
          </cell>
          <cell r="G24">
            <v>98.06</v>
          </cell>
          <cell r="J24">
            <v>20306.96</v>
          </cell>
          <cell r="M24">
            <v>907.25</v>
          </cell>
          <cell r="P24">
            <v>16363.85</v>
          </cell>
          <cell r="S24">
            <v>3031.6800000000003</v>
          </cell>
          <cell r="V24">
            <v>16978.14</v>
          </cell>
          <cell r="Y24">
            <v>292.42</v>
          </cell>
          <cell r="AB24">
            <v>10313.529999999999</v>
          </cell>
          <cell r="AE24">
            <v>-256</v>
          </cell>
          <cell r="AF24">
            <v>7734.67</v>
          </cell>
          <cell r="AG24">
            <v>0</v>
          </cell>
          <cell r="AH24">
            <v>7734.67</v>
          </cell>
        </row>
        <row r="25">
          <cell r="D25">
            <v>18831.44</v>
          </cell>
          <cell r="G25">
            <v>404.15</v>
          </cell>
          <cell r="J25">
            <v>16184.15</v>
          </cell>
          <cell r="M25">
            <v>718.05</v>
          </cell>
          <cell r="P25">
            <v>12552.2</v>
          </cell>
          <cell r="S25">
            <v>49.620000000000005</v>
          </cell>
          <cell r="V25">
            <v>11360.82</v>
          </cell>
          <cell r="Y25">
            <v>121.28</v>
          </cell>
          <cell r="AB25">
            <v>9939.73</v>
          </cell>
          <cell r="AE25">
            <v>-39</v>
          </cell>
          <cell r="AF25">
            <v>8643.86</v>
          </cell>
          <cell r="AG25">
            <v>123.74</v>
          </cell>
          <cell r="AH25">
            <v>8767.6</v>
          </cell>
        </row>
        <row r="27">
          <cell r="D27">
            <v>26071</v>
          </cell>
          <cell r="G27">
            <v>20217</v>
          </cell>
          <cell r="J27">
            <v>26145</v>
          </cell>
          <cell r="M27">
            <v>21640.02</v>
          </cell>
          <cell r="P27">
            <v>24347.12</v>
          </cell>
          <cell r="S27">
            <v>43.37</v>
          </cell>
          <cell r="V27">
            <v>33661.86</v>
          </cell>
          <cell r="Y27">
            <v>23659.95</v>
          </cell>
          <cell r="AB27">
            <v>22303.190000000002</v>
          </cell>
          <cell r="AE27">
            <v>21829</v>
          </cell>
          <cell r="AF27">
            <v>19987.82</v>
          </cell>
          <cell r="AG27">
            <v>38.72</v>
          </cell>
          <cell r="AH27">
            <v>20026.54</v>
          </cell>
        </row>
        <row r="28">
          <cell r="D28">
            <v>6762.83</v>
          </cell>
          <cell r="G28">
            <v>11778.42</v>
          </cell>
          <cell r="J28">
            <v>8533.66</v>
          </cell>
          <cell r="M28">
            <v>9877.31</v>
          </cell>
          <cell r="P28">
            <v>9043.18</v>
          </cell>
          <cell r="S28">
            <v>9352.9</v>
          </cell>
          <cell r="V28">
            <v>9101.51</v>
          </cell>
          <cell r="Y28">
            <v>9050.37</v>
          </cell>
          <cell r="AB28">
            <v>9027.230000000001</v>
          </cell>
          <cell r="AE28">
            <v>8784</v>
          </cell>
          <cell r="AF28">
            <v>2190.38</v>
          </cell>
          <cell r="AG28">
            <v>4.53</v>
          </cell>
          <cell r="AH28">
            <v>2194.9100000000003</v>
          </cell>
        </row>
        <row r="29">
          <cell r="D29">
            <v>35182</v>
          </cell>
          <cell r="G29">
            <v>40388.86</v>
          </cell>
          <cell r="J29">
            <v>40741.8</v>
          </cell>
          <cell r="M29">
            <v>37922.94</v>
          </cell>
          <cell r="P29">
            <v>31.7</v>
          </cell>
          <cell r="S29">
            <v>34321.32</v>
          </cell>
          <cell r="V29">
            <v>31397.47</v>
          </cell>
          <cell r="Y29">
            <v>25699.46</v>
          </cell>
          <cell r="AB29">
            <v>35509.09</v>
          </cell>
          <cell r="AE29">
            <v>35235</v>
          </cell>
          <cell r="AF29">
            <v>-38.33</v>
          </cell>
          <cell r="AG29">
            <v>22.28</v>
          </cell>
          <cell r="AH29">
            <v>-16.049999999999997</v>
          </cell>
        </row>
        <row r="30">
          <cell r="D30">
            <v>85902</v>
          </cell>
          <cell r="G30">
            <v>94670</v>
          </cell>
          <cell r="J30">
            <v>-207.59</v>
          </cell>
          <cell r="M30">
            <v>170087.82</v>
          </cell>
          <cell r="P30">
            <v>99676.57</v>
          </cell>
          <cell r="S30">
            <v>92929.38</v>
          </cell>
          <cell r="V30">
            <v>85843.09999999999</v>
          </cell>
          <cell r="Y30">
            <v>84004.86</v>
          </cell>
          <cell r="AB30">
            <v>84397.68</v>
          </cell>
          <cell r="AE30">
            <v>64474</v>
          </cell>
          <cell r="AF30">
            <v>72039.96</v>
          </cell>
          <cell r="AG30">
            <v>0</v>
          </cell>
          <cell r="AH30">
            <v>72039.96</v>
          </cell>
        </row>
        <row r="31">
          <cell r="D31">
            <v>46736.96</v>
          </cell>
          <cell r="G31">
            <v>7534.58</v>
          </cell>
          <cell r="J31">
            <v>42138.93</v>
          </cell>
          <cell r="M31">
            <v>76543.13</v>
          </cell>
          <cell r="P31">
            <v>43882.79</v>
          </cell>
          <cell r="S31">
            <v>39906.75</v>
          </cell>
          <cell r="V31">
            <v>37688.09</v>
          </cell>
          <cell r="Y31">
            <v>38505.049999999996</v>
          </cell>
          <cell r="AB31">
            <v>35696.71000000001</v>
          </cell>
          <cell r="AE31">
            <v>13918</v>
          </cell>
          <cell r="AF31">
            <v>22022.46</v>
          </cell>
          <cell r="AG31">
            <v>91.15</v>
          </cell>
          <cell r="AH31">
            <v>22113.61</v>
          </cell>
        </row>
        <row r="32">
          <cell r="D32">
            <v>434003.65</v>
          </cell>
          <cell r="G32">
            <v>431013.80999999994</v>
          </cell>
          <cell r="J32">
            <v>356425.6599999999</v>
          </cell>
          <cell r="M32">
            <v>564550.78</v>
          </cell>
          <cell r="P32">
            <v>370713.19</v>
          </cell>
          <cell r="S32">
            <v>456612.29000000004</v>
          </cell>
          <cell r="V32">
            <v>361267.14</v>
          </cell>
          <cell r="Y32">
            <v>382776.76999999996</v>
          </cell>
          <cell r="AB32">
            <v>372808.96</v>
          </cell>
          <cell r="AE32">
            <v>552959</v>
          </cell>
          <cell r="AF32">
            <v>292711.62000000005</v>
          </cell>
          <cell r="AG32">
            <v>7177.69</v>
          </cell>
          <cell r="AH32">
            <v>299889.31000000006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004-Year-wise"/>
      <sheetName val="201004-Category-wise"/>
      <sheetName val="201005-Year-wise"/>
      <sheetName val="201005-Category-wise"/>
      <sheetName val="201006-Year-wise"/>
      <sheetName val="201006-Category-wise"/>
      <sheetName val="201007-Year-wise"/>
      <sheetName val="201007-Category-wise"/>
      <sheetName val="201008-Year-wise"/>
      <sheetName val="201009-Year-wise"/>
      <sheetName val="201010-Year-wise"/>
      <sheetName val="201010-Category-wise"/>
      <sheetName val="201011-Year-wise"/>
      <sheetName val="201011-Category-wise"/>
      <sheetName val="201012-Year-wise"/>
      <sheetName val="201012-Category-wise"/>
      <sheetName val="201101-Year-wise"/>
      <sheetName val="201101-Category-wise"/>
      <sheetName val="201102-Year-wise"/>
      <sheetName val="201102-Category-wise"/>
      <sheetName val="201103-Year-wise"/>
      <sheetName val="201103-Category-wise"/>
      <sheetName val="201104-Year-wise"/>
      <sheetName val="201104-Category-wise"/>
      <sheetName val="201105-Year-wise"/>
      <sheetName val="201105-Category-wise"/>
      <sheetName val="201106-Year-wise"/>
      <sheetName val="201106-Category-wise"/>
      <sheetName val="201107-Year-wise"/>
      <sheetName val="201107-Category-wise"/>
      <sheetName val="201108-Year-wise"/>
      <sheetName val="201108-Category-wise"/>
      <sheetName val="201109-Year-wise"/>
      <sheetName val="201109-Category-wise"/>
      <sheetName val="201110-Year-wise"/>
      <sheetName val="201110-Category-wise"/>
      <sheetName val="201111-Year-wise"/>
      <sheetName val="201111-Category-wise"/>
      <sheetName val="201112-Year-wise"/>
      <sheetName val="201112-Category-wise"/>
      <sheetName val="201201-Year-wise"/>
      <sheetName val="201201-Category-wise"/>
      <sheetName val="201202-Year-wise"/>
      <sheetName val="201202-Category-wise"/>
    </sheetNames>
    <sheetDataSet>
      <sheetData sheetId="42">
        <row r="3">
          <cell r="U3">
            <v>0</v>
          </cell>
          <cell r="V3">
            <v>138765.32</v>
          </cell>
          <cell r="W3">
            <v>268333</v>
          </cell>
          <cell r="X3">
            <v>687833.24</v>
          </cell>
          <cell r="Y3">
            <v>2718381.54</v>
          </cell>
          <cell r="Z3">
            <v>1674995.69</v>
          </cell>
          <cell r="AA3">
            <v>1291503.6099999999</v>
          </cell>
          <cell r="AB3">
            <v>2930268.72</v>
          </cell>
          <cell r="AC3">
            <v>4762391.47</v>
          </cell>
          <cell r="AD3">
            <v>6979894.27</v>
          </cell>
          <cell r="AE3">
            <v>3189552.97</v>
          </cell>
          <cell r="AF3">
            <v>655399.0700000001</v>
          </cell>
          <cell r="AG3">
            <v>567567.98</v>
          </cell>
          <cell r="AH3">
            <v>365401.79</v>
          </cell>
          <cell r="AI3">
            <v>373171.37</v>
          </cell>
          <cell r="AJ3">
            <v>441770.47</v>
          </cell>
          <cell r="AK3">
            <v>686807.33</v>
          </cell>
          <cell r="AR3">
            <v>57.96</v>
          </cell>
          <cell r="AS3">
            <v>64.6</v>
          </cell>
          <cell r="AT3">
            <v>53.2</v>
          </cell>
        </row>
        <row r="4">
          <cell r="U4">
            <v>0</v>
          </cell>
          <cell r="V4">
            <v>1176290.11</v>
          </cell>
          <cell r="W4">
            <v>2136740.99</v>
          </cell>
          <cell r="X4">
            <v>4541839.61</v>
          </cell>
          <cell r="Y4">
            <v>12341408.17</v>
          </cell>
          <cell r="Z4">
            <v>41314522.52</v>
          </cell>
          <cell r="AA4">
            <v>48723970.66</v>
          </cell>
          <cell r="AB4">
            <v>41476602.22</v>
          </cell>
          <cell r="AC4">
            <v>28007902.24</v>
          </cell>
          <cell r="AD4">
            <v>40173943.39</v>
          </cell>
          <cell r="AE4">
            <v>23499575.37</v>
          </cell>
          <cell r="AF4">
            <v>4949301.28</v>
          </cell>
          <cell r="AG4">
            <v>4255777.19</v>
          </cell>
          <cell r="AH4">
            <v>4242904.14</v>
          </cell>
          <cell r="AI4">
            <v>3508557.47</v>
          </cell>
          <cell r="AJ4">
            <v>4080781.29</v>
          </cell>
          <cell r="AK4">
            <v>6091000.7</v>
          </cell>
          <cell r="AR4">
            <v>58.15</v>
          </cell>
          <cell r="AS4">
            <v>66.95</v>
          </cell>
          <cell r="AT4">
            <v>59.44</v>
          </cell>
        </row>
        <row r="5">
          <cell r="U5">
            <v>0</v>
          </cell>
          <cell r="V5">
            <v>1983701.48</v>
          </cell>
          <cell r="W5">
            <v>2366802.47</v>
          </cell>
          <cell r="X5">
            <v>2024838.77</v>
          </cell>
          <cell r="Y5">
            <v>2049444.27</v>
          </cell>
          <cell r="Z5">
            <v>4477229.04</v>
          </cell>
          <cell r="AA5">
            <v>39948254.31</v>
          </cell>
          <cell r="AB5">
            <v>54906986.44</v>
          </cell>
          <cell r="AC5">
            <v>50276593.23</v>
          </cell>
          <cell r="AD5">
            <v>45447831.68</v>
          </cell>
          <cell r="AE5">
            <v>17359358.8</v>
          </cell>
          <cell r="AF5">
            <v>3521429.87</v>
          </cell>
          <cell r="AG5">
            <v>3050111.43</v>
          </cell>
          <cell r="AH5">
            <v>2345452.45</v>
          </cell>
          <cell r="AI5">
            <v>1656960.75</v>
          </cell>
          <cell r="AJ5">
            <v>1691216.02</v>
          </cell>
          <cell r="AK5">
            <v>2052757.44</v>
          </cell>
          <cell r="AR5">
            <v>40.11</v>
          </cell>
          <cell r="AS5">
            <v>44.45</v>
          </cell>
          <cell r="AT5">
            <v>30.739999999999995</v>
          </cell>
        </row>
        <row r="6">
          <cell r="U6">
            <v>0</v>
          </cell>
          <cell r="V6">
            <v>4742059.22</v>
          </cell>
          <cell r="W6">
            <v>8412276.52</v>
          </cell>
          <cell r="X6">
            <v>7498928.22</v>
          </cell>
          <cell r="Y6">
            <v>11281723.57</v>
          </cell>
          <cell r="Z6">
            <v>11850518.47</v>
          </cell>
          <cell r="AA6">
            <v>39428146.17</v>
          </cell>
          <cell r="AB6">
            <v>50474542.66</v>
          </cell>
          <cell r="AC6">
            <v>67568692.43</v>
          </cell>
          <cell r="AD6">
            <v>75986351.56</v>
          </cell>
          <cell r="AE6">
            <v>29826513.38</v>
          </cell>
          <cell r="AF6">
            <v>17548997.34</v>
          </cell>
          <cell r="AG6">
            <v>14656669.59</v>
          </cell>
          <cell r="AH6">
            <v>2098391.23</v>
          </cell>
          <cell r="AI6">
            <v>1832146.78</v>
          </cell>
          <cell r="AJ6">
            <v>1909996.52</v>
          </cell>
          <cell r="AK6">
            <v>2353799.41</v>
          </cell>
          <cell r="AR6">
            <v>39.64</v>
          </cell>
          <cell r="AS6">
            <v>48.55</v>
          </cell>
          <cell r="AT6">
            <v>11.629999999999995</v>
          </cell>
        </row>
        <row r="7">
          <cell r="U7">
            <v>0</v>
          </cell>
          <cell r="V7">
            <v>3156730.33</v>
          </cell>
          <cell r="W7">
            <v>1715378.63</v>
          </cell>
          <cell r="X7">
            <v>3548873.36</v>
          </cell>
          <cell r="Y7">
            <v>7541831.7</v>
          </cell>
          <cell r="Z7">
            <v>8153304.2</v>
          </cell>
          <cell r="AA7">
            <v>15614321.73</v>
          </cell>
          <cell r="AB7">
            <v>18707652.36</v>
          </cell>
          <cell r="AC7">
            <v>31587614.99</v>
          </cell>
          <cell r="AD7">
            <v>31091328.54</v>
          </cell>
          <cell r="AE7">
            <v>8810204.95</v>
          </cell>
          <cell r="AF7">
            <v>2180921.86</v>
          </cell>
          <cell r="AG7">
            <v>1949162.99</v>
          </cell>
          <cell r="AH7">
            <v>2104031.24</v>
          </cell>
          <cell r="AI7">
            <v>1943678.54</v>
          </cell>
          <cell r="AJ7">
            <v>2155253.54</v>
          </cell>
          <cell r="AK7">
            <v>3548592.87</v>
          </cell>
          <cell r="AR7">
            <v>72.05</v>
          </cell>
          <cell r="AS7">
            <v>73.32</v>
          </cell>
          <cell r="AT7">
            <v>68.7</v>
          </cell>
        </row>
        <row r="8">
          <cell r="U8">
            <v>0</v>
          </cell>
          <cell r="V8">
            <v>452540.57</v>
          </cell>
          <cell r="W8">
            <v>2503437.45</v>
          </cell>
          <cell r="X8">
            <v>3644820.59</v>
          </cell>
          <cell r="Y8">
            <v>3966393.04</v>
          </cell>
          <cell r="Z8">
            <v>5575674.06</v>
          </cell>
          <cell r="AA8">
            <v>27037066.39</v>
          </cell>
          <cell r="AB8">
            <v>50195002.49</v>
          </cell>
          <cell r="AC8">
            <v>50498178.86</v>
          </cell>
          <cell r="AD8">
            <v>45278685.37</v>
          </cell>
          <cell r="AE8">
            <v>18309285.65</v>
          </cell>
          <cell r="AF8">
            <v>3460409.31</v>
          </cell>
          <cell r="AG8">
            <v>2370609.7800000003</v>
          </cell>
          <cell r="AH8">
            <v>2299183.44</v>
          </cell>
          <cell r="AI8">
            <v>7288536.12</v>
          </cell>
          <cell r="AJ8">
            <v>2686460.8</v>
          </cell>
          <cell r="AK8">
            <v>3136279.6</v>
          </cell>
          <cell r="AR8">
            <v>32.2</v>
          </cell>
          <cell r="AS8">
            <v>18.980000000000004</v>
          </cell>
          <cell r="AT8">
            <v>35.34</v>
          </cell>
        </row>
        <row r="9">
          <cell r="U9">
            <v>0</v>
          </cell>
          <cell r="V9">
            <v>1089921.26</v>
          </cell>
          <cell r="W9">
            <v>5025324.65</v>
          </cell>
          <cell r="X9">
            <v>16777550.7</v>
          </cell>
          <cell r="Y9">
            <v>24045563.97</v>
          </cell>
          <cell r="Z9">
            <v>31808960.99</v>
          </cell>
          <cell r="AA9">
            <v>39163283.67</v>
          </cell>
          <cell r="AB9">
            <v>34682732.44</v>
          </cell>
          <cell r="AC9">
            <v>53124350.05</v>
          </cell>
          <cell r="AD9">
            <v>66387377.58</v>
          </cell>
          <cell r="AE9">
            <v>31557620.85</v>
          </cell>
          <cell r="AF9">
            <v>6143799.21</v>
          </cell>
          <cell r="AG9">
            <v>5322744.68</v>
          </cell>
          <cell r="AH9">
            <v>5801857.11</v>
          </cell>
          <cell r="AI9">
            <v>4833290.73</v>
          </cell>
          <cell r="AJ9">
            <v>4642223.66</v>
          </cell>
          <cell r="AK9">
            <v>5441522.8</v>
          </cell>
          <cell r="AR9">
            <v>20.900000000000006</v>
          </cell>
          <cell r="AS9">
            <v>27.290000000000006</v>
          </cell>
          <cell r="AT9">
            <v>27.58</v>
          </cell>
        </row>
        <row r="10">
          <cell r="U10">
            <v>0</v>
          </cell>
          <cell r="V10">
            <v>1275739.26</v>
          </cell>
          <cell r="W10">
            <v>1047071.78</v>
          </cell>
          <cell r="X10">
            <v>1049654.48</v>
          </cell>
          <cell r="Y10">
            <v>2716631.15</v>
          </cell>
          <cell r="Z10">
            <v>8857793.55</v>
          </cell>
          <cell r="AA10">
            <v>32925286.46</v>
          </cell>
          <cell r="AB10">
            <v>38278728.73</v>
          </cell>
          <cell r="AC10">
            <v>29966289.96</v>
          </cell>
          <cell r="AD10">
            <v>53388737.62</v>
          </cell>
          <cell r="AE10">
            <v>21435513.18</v>
          </cell>
          <cell r="AF10">
            <v>4353352.98</v>
          </cell>
          <cell r="AG10">
            <v>3699077.31</v>
          </cell>
          <cell r="AH10">
            <v>3864795.51</v>
          </cell>
          <cell r="AI10">
            <v>2700793.38</v>
          </cell>
          <cell r="AJ10">
            <v>2790237.48</v>
          </cell>
          <cell r="AK10">
            <v>3819494.98</v>
          </cell>
          <cell r="AR10">
            <v>50.39</v>
          </cell>
          <cell r="AS10">
            <v>55.98</v>
          </cell>
          <cell r="AT10">
            <v>47.88</v>
          </cell>
        </row>
        <row r="11">
          <cell r="U11">
            <v>0</v>
          </cell>
          <cell r="V11">
            <v>1178513.15</v>
          </cell>
          <cell r="W11">
            <v>1257242.8900000001</v>
          </cell>
          <cell r="X11">
            <v>1727149.49</v>
          </cell>
          <cell r="Y11">
            <v>5257106.77</v>
          </cell>
          <cell r="Z11">
            <v>25956559.73</v>
          </cell>
          <cell r="AA11">
            <v>43914312.67</v>
          </cell>
          <cell r="AB11">
            <v>39910183.26</v>
          </cell>
          <cell r="AC11">
            <v>76062684.41</v>
          </cell>
          <cell r="AD11">
            <v>68516052.6</v>
          </cell>
          <cell r="AE11">
            <v>25705359.52</v>
          </cell>
          <cell r="AF11">
            <v>5210217.43</v>
          </cell>
          <cell r="AG11">
            <v>6324530.77</v>
          </cell>
          <cell r="AH11">
            <v>2328441.24</v>
          </cell>
          <cell r="AI11">
            <v>2109605.36</v>
          </cell>
          <cell r="AJ11">
            <v>2406379.5</v>
          </cell>
          <cell r="AK11">
            <v>3960888.24</v>
          </cell>
          <cell r="AR11">
            <v>61.79</v>
          </cell>
          <cell r="AS11">
            <v>70.97</v>
          </cell>
          <cell r="AT11">
            <v>51.89</v>
          </cell>
        </row>
        <row r="13">
          <cell r="U13">
            <v>243550.98</v>
          </cell>
          <cell r="V13">
            <v>1606014.73</v>
          </cell>
          <cell r="W13">
            <v>4352838.46</v>
          </cell>
          <cell r="X13">
            <v>7605951.4</v>
          </cell>
          <cell r="Y13">
            <v>12694208.18</v>
          </cell>
          <cell r="Z13">
            <v>31458709.88</v>
          </cell>
          <cell r="AA13">
            <v>42395349.53</v>
          </cell>
          <cell r="AB13">
            <v>43901705.42</v>
          </cell>
          <cell r="AC13">
            <v>28370208.310000002</v>
          </cell>
          <cell r="AD13">
            <v>29460296.89</v>
          </cell>
          <cell r="AE13">
            <v>8025136.72</v>
          </cell>
          <cell r="AF13">
            <v>1481362.54</v>
          </cell>
          <cell r="AG13">
            <v>1579776.92</v>
          </cell>
          <cell r="AH13">
            <v>1836949.3</v>
          </cell>
          <cell r="AI13">
            <v>1854357.98</v>
          </cell>
          <cell r="AJ13">
            <v>2165388.55</v>
          </cell>
          <cell r="AK13">
            <v>3915229.2</v>
          </cell>
          <cell r="AR13">
            <v>65.53</v>
          </cell>
          <cell r="AS13">
            <v>75.43</v>
          </cell>
          <cell r="AT13">
            <v>78.3</v>
          </cell>
        </row>
        <row r="14">
          <cell r="U14">
            <v>1079810.2</v>
          </cell>
          <cell r="V14">
            <v>1245697.06</v>
          </cell>
          <cell r="W14">
            <v>1125266.07</v>
          </cell>
          <cell r="X14">
            <v>1498998.23</v>
          </cell>
          <cell r="Y14">
            <v>3775569.5700000003</v>
          </cell>
          <cell r="Z14">
            <v>11504489.77</v>
          </cell>
          <cell r="AA14">
            <v>19762691.02</v>
          </cell>
          <cell r="AB14">
            <v>25551481.96</v>
          </cell>
          <cell r="AC14">
            <v>35326424.37</v>
          </cell>
          <cell r="AD14">
            <v>59410983.61</v>
          </cell>
          <cell r="AE14">
            <v>21829800.86</v>
          </cell>
          <cell r="AF14">
            <v>5201885.63</v>
          </cell>
          <cell r="AG14">
            <v>4967201.18</v>
          </cell>
          <cell r="AH14">
            <v>4484291.08</v>
          </cell>
          <cell r="AI14">
            <v>4326487.06</v>
          </cell>
          <cell r="AJ14">
            <v>5312294.5</v>
          </cell>
          <cell r="AK14">
            <v>11460670.28</v>
          </cell>
          <cell r="AR14">
            <v>74.6</v>
          </cell>
          <cell r="AS14">
            <v>79.62</v>
          </cell>
          <cell r="AT14">
            <v>77.78999999999999</v>
          </cell>
        </row>
        <row r="15">
          <cell r="U15">
            <v>1965009.56</v>
          </cell>
          <cell r="V15">
            <v>1630801.1500000001</v>
          </cell>
          <cell r="W15">
            <v>3229847.79</v>
          </cell>
          <cell r="X15">
            <v>11802972.76</v>
          </cell>
          <cell r="Y15">
            <v>27875227.98</v>
          </cell>
          <cell r="Z15">
            <v>76417602.54</v>
          </cell>
          <cell r="AA15">
            <v>157632661.48</v>
          </cell>
          <cell r="AB15">
            <v>139144987.9</v>
          </cell>
          <cell r="AC15">
            <v>86900210.43</v>
          </cell>
          <cell r="AD15">
            <v>71295361.5</v>
          </cell>
          <cell r="AE15">
            <v>8672192.92</v>
          </cell>
          <cell r="AF15">
            <v>1645084.87</v>
          </cell>
          <cell r="AG15">
            <v>1680926.4500000004</v>
          </cell>
          <cell r="AH15">
            <v>1668579.26</v>
          </cell>
          <cell r="AI15">
            <v>1857662.52</v>
          </cell>
          <cell r="AJ15">
            <v>2322991.59</v>
          </cell>
          <cell r="AK15">
            <v>4124419.67</v>
          </cell>
          <cell r="AR15">
            <v>73.44</v>
          </cell>
          <cell r="AS15">
            <v>79.89</v>
          </cell>
          <cell r="AT15">
            <v>83.01</v>
          </cell>
        </row>
        <row r="16">
          <cell r="U16">
            <v>1359941.23</v>
          </cell>
          <cell r="V16">
            <v>463702.39</v>
          </cell>
          <cell r="W16">
            <v>1264041.43</v>
          </cell>
          <cell r="X16">
            <v>6834929.2700000005</v>
          </cell>
          <cell r="Y16">
            <v>10706697.21</v>
          </cell>
          <cell r="Z16">
            <v>32428518.830000002</v>
          </cell>
          <cell r="AA16">
            <v>86277044.92</v>
          </cell>
          <cell r="AB16">
            <v>126212904.4</v>
          </cell>
          <cell r="AC16">
            <v>101384859.04</v>
          </cell>
          <cell r="AD16">
            <v>65178075.22</v>
          </cell>
          <cell r="AE16">
            <v>17138589.9</v>
          </cell>
          <cell r="AF16">
            <v>3158338.62</v>
          </cell>
          <cell r="AG16">
            <v>2951577.7800000003</v>
          </cell>
          <cell r="AH16">
            <v>2732097.0500000003</v>
          </cell>
          <cell r="AI16">
            <v>7151070.65</v>
          </cell>
          <cell r="AJ16">
            <v>5030024.13</v>
          </cell>
          <cell r="AK16">
            <v>10474487.21</v>
          </cell>
          <cell r="AR16">
            <v>77.95</v>
          </cell>
          <cell r="AS16">
            <v>72.86</v>
          </cell>
          <cell r="AT16">
            <v>87.28</v>
          </cell>
        </row>
        <row r="18">
          <cell r="U18">
            <v>27417.97</v>
          </cell>
          <cell r="V18">
            <v>73825.96</v>
          </cell>
          <cell r="W18">
            <v>65935.58</v>
          </cell>
          <cell r="X18">
            <v>1328823.68</v>
          </cell>
          <cell r="Y18">
            <v>2300477.87</v>
          </cell>
          <cell r="Z18">
            <v>4377086.26</v>
          </cell>
          <cell r="AA18">
            <v>12268070.03</v>
          </cell>
          <cell r="AB18">
            <v>34366928.79</v>
          </cell>
          <cell r="AC18">
            <v>27053958.79</v>
          </cell>
          <cell r="AD18">
            <v>13430408.06</v>
          </cell>
          <cell r="AE18">
            <v>4304486.2</v>
          </cell>
          <cell r="AF18">
            <v>64299.63</v>
          </cell>
          <cell r="AG18">
            <v>1622826.36</v>
          </cell>
          <cell r="AH18">
            <v>93266.98</v>
          </cell>
          <cell r="AI18">
            <v>1935559.9500000002</v>
          </cell>
          <cell r="AJ18">
            <v>56470.03</v>
          </cell>
          <cell r="AK18">
            <v>5812755.99</v>
          </cell>
          <cell r="AR18">
            <v>37.58</v>
          </cell>
          <cell r="AS18">
            <v>73.37</v>
          </cell>
          <cell r="AT18">
            <v>37.99</v>
          </cell>
        </row>
        <row r="19">
          <cell r="U19">
            <v>42679.81</v>
          </cell>
          <cell r="V19">
            <v>106944.26</v>
          </cell>
          <cell r="W19">
            <v>185957.94</v>
          </cell>
          <cell r="X19">
            <v>41694.83</v>
          </cell>
          <cell r="Y19">
            <v>425590.21</v>
          </cell>
          <cell r="Z19">
            <v>2209552.77</v>
          </cell>
          <cell r="AA19">
            <v>4006859.06</v>
          </cell>
          <cell r="AB19">
            <v>8300077.23</v>
          </cell>
          <cell r="AC19">
            <v>10889645.17</v>
          </cell>
          <cell r="AD19">
            <v>7582217.66</v>
          </cell>
          <cell r="AE19">
            <v>2802892.52</v>
          </cell>
          <cell r="AF19">
            <v>1571018.47</v>
          </cell>
          <cell r="AG19">
            <v>61148.38</v>
          </cell>
          <cell r="AH19">
            <v>1724949.19</v>
          </cell>
          <cell r="AI19">
            <v>188938.28</v>
          </cell>
          <cell r="AJ19">
            <v>2795506.82</v>
          </cell>
          <cell r="AK19">
            <v>108206.22</v>
          </cell>
          <cell r="AR19">
            <v>74.41</v>
          </cell>
          <cell r="AS19">
            <v>42.45</v>
          </cell>
          <cell r="AT19">
            <v>87.78999999999999</v>
          </cell>
        </row>
        <row r="20">
          <cell r="U20">
            <v>257191</v>
          </cell>
          <cell r="V20">
            <v>194436</v>
          </cell>
          <cell r="W20">
            <v>1724941</v>
          </cell>
          <cell r="X20">
            <v>3142120.98</v>
          </cell>
          <cell r="Y20">
            <v>9406166.25</v>
          </cell>
          <cell r="Z20">
            <v>26790679.1</v>
          </cell>
          <cell r="AA20">
            <v>34261261.19</v>
          </cell>
          <cell r="AB20">
            <v>43619980.03</v>
          </cell>
          <cell r="AC20">
            <v>55617724.44</v>
          </cell>
          <cell r="AD20">
            <v>28274731.56</v>
          </cell>
          <cell r="AE20">
            <v>12506864.99</v>
          </cell>
          <cell r="AF20">
            <v>167213.33000000002</v>
          </cell>
          <cell r="AG20">
            <v>3776250.62</v>
          </cell>
          <cell r="AH20">
            <v>339646.41</v>
          </cell>
          <cell r="AI20">
            <v>5138434.71</v>
          </cell>
          <cell r="AJ20">
            <v>972476.3</v>
          </cell>
          <cell r="AK20">
            <v>13195454.76</v>
          </cell>
          <cell r="AR20">
            <v>64.18</v>
          </cell>
          <cell r="AS20">
            <v>73.53</v>
          </cell>
          <cell r="AT20">
            <v>86.95</v>
          </cell>
        </row>
        <row r="21">
          <cell r="U21">
            <v>122711.9</v>
          </cell>
          <cell r="V21">
            <v>1753155.6800000004</v>
          </cell>
          <cell r="W21">
            <v>1109213.02</v>
          </cell>
          <cell r="X21">
            <v>834638.71</v>
          </cell>
          <cell r="Y21">
            <v>987064</v>
          </cell>
          <cell r="Z21">
            <v>726720.24</v>
          </cell>
          <cell r="AA21">
            <v>5010107.75</v>
          </cell>
          <cell r="AB21">
            <v>4883330.47</v>
          </cell>
          <cell r="AC21">
            <v>6168726.52</v>
          </cell>
          <cell r="AD21">
            <v>7488446.46</v>
          </cell>
          <cell r="AE21">
            <v>2301473.45</v>
          </cell>
          <cell r="AF21">
            <v>1423866.67</v>
          </cell>
          <cell r="AG21">
            <v>7539.92</v>
          </cell>
          <cell r="AH21">
            <v>1635943.35</v>
          </cell>
          <cell r="AI21">
            <v>38110.56</v>
          </cell>
          <cell r="AJ21">
            <v>2607205.8200000003</v>
          </cell>
          <cell r="AK21">
            <v>14356.15</v>
          </cell>
          <cell r="AR21">
            <v>72.43</v>
          </cell>
          <cell r="AS21">
            <v>60.08</v>
          </cell>
          <cell r="AT21">
            <v>87.39</v>
          </cell>
        </row>
        <row r="22">
          <cell r="U22">
            <v>0</v>
          </cell>
          <cell r="V22">
            <v>11676.29</v>
          </cell>
          <cell r="W22">
            <v>116106.97</v>
          </cell>
          <cell r="X22">
            <v>117125.17</v>
          </cell>
          <cell r="Y22">
            <v>246671.45</v>
          </cell>
          <cell r="Z22">
            <v>4370244.93</v>
          </cell>
          <cell r="AA22">
            <v>7782255.19</v>
          </cell>
          <cell r="AB22">
            <v>23317215.15</v>
          </cell>
          <cell r="AC22">
            <v>76026652.3</v>
          </cell>
          <cell r="AD22">
            <v>21703906.83</v>
          </cell>
          <cell r="AE22">
            <v>6129387.43</v>
          </cell>
          <cell r="AF22">
            <v>3085482.05</v>
          </cell>
          <cell r="AG22">
            <v>9720.87</v>
          </cell>
          <cell r="AH22">
            <v>3648079.99</v>
          </cell>
          <cell r="AI22">
            <v>189857.3</v>
          </cell>
          <cell r="AJ22">
            <v>5007810.37</v>
          </cell>
          <cell r="AK22">
            <v>476800.59</v>
          </cell>
          <cell r="AR22">
            <v>71.09</v>
          </cell>
          <cell r="AS22">
            <v>29.900000000000006</v>
          </cell>
          <cell r="AT22">
            <v>85.98</v>
          </cell>
        </row>
        <row r="23">
          <cell r="U23">
            <v>2692728.27</v>
          </cell>
          <cell r="V23">
            <v>3747878.67</v>
          </cell>
          <cell r="W23">
            <v>4709617.72</v>
          </cell>
          <cell r="X23">
            <v>7924924.77</v>
          </cell>
          <cell r="Y23">
            <v>12579279.76</v>
          </cell>
          <cell r="Z23">
            <v>30784897.74</v>
          </cell>
          <cell r="AA23">
            <v>64576766.26</v>
          </cell>
          <cell r="AB23">
            <v>117692202.12</v>
          </cell>
          <cell r="AC23">
            <v>141904128.73</v>
          </cell>
          <cell r="AD23">
            <v>82301786.62</v>
          </cell>
          <cell r="AE23">
            <v>14337528.37</v>
          </cell>
          <cell r="AF23">
            <v>1776424.57</v>
          </cell>
          <cell r="AG23">
            <v>5550711.12</v>
          </cell>
          <cell r="AH23">
            <v>2044781</v>
          </cell>
          <cell r="AI23">
            <v>431984.89</v>
          </cell>
          <cell r="AJ23">
            <v>2444219.54</v>
          </cell>
          <cell r="AK23">
            <v>20714.04</v>
          </cell>
          <cell r="AR23">
            <v>64.2</v>
          </cell>
          <cell r="AS23">
            <v>13.120000000000005</v>
          </cell>
          <cell r="AT23">
            <v>74.85</v>
          </cell>
        </row>
        <row r="24">
          <cell r="U24">
            <v>376942.78</v>
          </cell>
          <cell r="V24">
            <v>1967677.87</v>
          </cell>
          <cell r="W24">
            <v>3624196.14</v>
          </cell>
          <cell r="X24">
            <v>2413192.37</v>
          </cell>
          <cell r="Y24">
            <v>5867659.15</v>
          </cell>
          <cell r="Z24">
            <v>14572092.77</v>
          </cell>
          <cell r="AA24">
            <v>22565111.56</v>
          </cell>
          <cell r="AB24">
            <v>53081638.71</v>
          </cell>
          <cell r="AC24">
            <v>88542781.01</v>
          </cell>
          <cell r="AD24">
            <v>58236556.31</v>
          </cell>
          <cell r="AE24">
            <v>9577939.04</v>
          </cell>
          <cell r="AF24">
            <v>171012.17</v>
          </cell>
          <cell r="AG24">
            <v>2529519.36</v>
          </cell>
          <cell r="AH24">
            <v>272306.47000000003</v>
          </cell>
          <cell r="AI24">
            <v>2889036.44</v>
          </cell>
          <cell r="AJ24">
            <v>242828.4</v>
          </cell>
          <cell r="AK24">
            <v>6825162.27</v>
          </cell>
          <cell r="AR24">
            <v>29.47</v>
          </cell>
          <cell r="AS24">
            <v>60.96</v>
          </cell>
          <cell r="AT24">
            <v>30.849999999999994</v>
          </cell>
        </row>
        <row r="25">
          <cell r="U25">
            <v>55237.44</v>
          </cell>
          <cell r="V25">
            <v>90041.95</v>
          </cell>
          <cell r="W25">
            <v>227743.64</v>
          </cell>
          <cell r="X25">
            <v>597782.85</v>
          </cell>
          <cell r="Y25">
            <v>1173731.85</v>
          </cell>
          <cell r="Z25">
            <v>9169269.44</v>
          </cell>
          <cell r="AA25">
            <v>7199689.29</v>
          </cell>
          <cell r="AB25">
            <v>10831213.57</v>
          </cell>
          <cell r="AC25">
            <v>30388086.88</v>
          </cell>
          <cell r="AD25">
            <v>22699622.32</v>
          </cell>
          <cell r="AE25">
            <v>6392243.98</v>
          </cell>
          <cell r="AF25">
            <v>91921.56</v>
          </cell>
          <cell r="AG25">
            <v>2074561.17</v>
          </cell>
          <cell r="AH25">
            <v>152551.93</v>
          </cell>
          <cell r="AI25">
            <v>2501315.02</v>
          </cell>
          <cell r="AJ25">
            <v>92807.46</v>
          </cell>
          <cell r="AK25">
            <v>6101994.08</v>
          </cell>
          <cell r="AR25">
            <v>29.83</v>
          </cell>
          <cell r="AS25">
            <v>64.6</v>
          </cell>
          <cell r="AT25">
            <v>41.6</v>
          </cell>
        </row>
        <row r="27">
          <cell r="V27">
            <v>1291834.28</v>
          </cell>
          <cell r="W27">
            <v>3467923.34</v>
          </cell>
          <cell r="X27">
            <v>4441969.15</v>
          </cell>
          <cell r="Y27">
            <v>5752951.65</v>
          </cell>
          <cell r="Z27">
            <v>18944812.97</v>
          </cell>
          <cell r="AA27">
            <v>22976236.82</v>
          </cell>
          <cell r="AB27">
            <v>38811835.88</v>
          </cell>
          <cell r="AC27">
            <v>52096345.26</v>
          </cell>
          <cell r="AD27">
            <v>70880029.29</v>
          </cell>
          <cell r="AE27">
            <v>21164716.57</v>
          </cell>
          <cell r="AF27">
            <v>3422956.21</v>
          </cell>
          <cell r="AG27">
            <v>8746448.08</v>
          </cell>
          <cell r="AH27">
            <v>5697982.12</v>
          </cell>
          <cell r="AI27">
            <v>5956281.33</v>
          </cell>
          <cell r="AJ27">
            <v>7226992.64</v>
          </cell>
          <cell r="AK27">
            <v>13834949.46</v>
          </cell>
          <cell r="AR27">
            <v>64.16</v>
          </cell>
          <cell r="AS27">
            <v>70.95</v>
          </cell>
          <cell r="AT27">
            <v>76.9</v>
          </cell>
        </row>
        <row r="28">
          <cell r="U28">
            <v>0</v>
          </cell>
          <cell r="V28">
            <v>1387114.77</v>
          </cell>
          <cell r="W28">
            <v>8676553.16</v>
          </cell>
          <cell r="X28">
            <v>3740309.94</v>
          </cell>
          <cell r="Y28">
            <v>1011278.74</v>
          </cell>
          <cell r="Z28">
            <v>2112493.2</v>
          </cell>
          <cell r="AA28">
            <v>4702447.74</v>
          </cell>
          <cell r="AB28">
            <v>4054971.07</v>
          </cell>
          <cell r="AC28">
            <v>7839439.15</v>
          </cell>
          <cell r="AD28">
            <v>18564378.09</v>
          </cell>
          <cell r="AE28">
            <v>3148135.27</v>
          </cell>
          <cell r="AF28">
            <v>589982.74</v>
          </cell>
          <cell r="AG28">
            <v>482545.69</v>
          </cell>
          <cell r="AH28">
            <v>776556.67</v>
          </cell>
          <cell r="AI28">
            <v>777414.27</v>
          </cell>
          <cell r="AJ28">
            <v>1104398.65</v>
          </cell>
          <cell r="AK28">
            <v>3375859</v>
          </cell>
          <cell r="AR28">
            <v>79.66</v>
          </cell>
          <cell r="AS28">
            <v>85.65</v>
          </cell>
          <cell r="AT28">
            <v>91.24</v>
          </cell>
        </row>
        <row r="29">
          <cell r="U29">
            <v>0</v>
          </cell>
          <cell r="V29">
            <v>408493.25</v>
          </cell>
          <cell r="W29">
            <v>1075105.75</v>
          </cell>
          <cell r="X29">
            <v>12035894.22</v>
          </cell>
          <cell r="Y29">
            <v>6184009.6</v>
          </cell>
          <cell r="Z29">
            <v>7543103.87</v>
          </cell>
          <cell r="AA29">
            <v>20471276.05</v>
          </cell>
          <cell r="AB29">
            <v>47824506.38</v>
          </cell>
          <cell r="AC29">
            <v>60152856.23</v>
          </cell>
          <cell r="AD29">
            <v>80091252.17</v>
          </cell>
          <cell r="AE29">
            <v>45815020.12</v>
          </cell>
          <cell r="AF29">
            <v>6608835.03</v>
          </cell>
          <cell r="AG29">
            <v>5282633.99</v>
          </cell>
          <cell r="AH29">
            <v>15408077.8</v>
          </cell>
          <cell r="AI29">
            <v>6186771.08</v>
          </cell>
          <cell r="AJ29">
            <v>7869850.41</v>
          </cell>
          <cell r="AK29">
            <v>18997620.29</v>
          </cell>
          <cell r="AR29">
            <v>68.12</v>
          </cell>
          <cell r="AS29">
            <v>77.12</v>
          </cell>
          <cell r="AT29">
            <v>78.96000000000001</v>
          </cell>
        </row>
        <row r="30">
          <cell r="U30">
            <v>0</v>
          </cell>
          <cell r="V30">
            <v>0</v>
          </cell>
          <cell r="W30">
            <v>0</v>
          </cell>
          <cell r="X30">
            <v>11797.35</v>
          </cell>
          <cell r="Y30">
            <v>93959.07</v>
          </cell>
          <cell r="Z30">
            <v>1739050.4</v>
          </cell>
          <cell r="AA30">
            <v>3699734.72</v>
          </cell>
          <cell r="AB30">
            <v>10457540.13</v>
          </cell>
          <cell r="AC30">
            <v>19628739.22</v>
          </cell>
          <cell r="AD30">
            <v>54896333.6</v>
          </cell>
          <cell r="AE30">
            <v>17232854.01</v>
          </cell>
          <cell r="AF30">
            <v>4166904.94</v>
          </cell>
          <cell r="AG30">
            <v>4585816.04</v>
          </cell>
          <cell r="AH30">
            <v>4860762.76</v>
          </cell>
          <cell r="AI30">
            <v>6171406.45</v>
          </cell>
          <cell r="AJ30">
            <v>11364914.37</v>
          </cell>
          <cell r="AK30">
            <v>44261606.99</v>
          </cell>
          <cell r="AR30">
            <v>78.94</v>
          </cell>
          <cell r="AS30">
            <v>88.78</v>
          </cell>
          <cell r="AT30">
            <v>93.78</v>
          </cell>
        </row>
        <row r="31">
          <cell r="V31">
            <v>13425.05</v>
          </cell>
          <cell r="W31">
            <v>12464.82</v>
          </cell>
          <cell r="X31">
            <v>27853.08</v>
          </cell>
          <cell r="Y31">
            <v>425153.19</v>
          </cell>
          <cell r="Z31">
            <v>3481822.42</v>
          </cell>
          <cell r="AA31">
            <v>13096073.13</v>
          </cell>
          <cell r="AB31">
            <v>19553024.54</v>
          </cell>
          <cell r="AC31">
            <v>39001770.08</v>
          </cell>
          <cell r="AD31">
            <v>49233573.98</v>
          </cell>
          <cell r="AE31">
            <v>21055343.95</v>
          </cell>
          <cell r="AF31">
            <v>1961215.4300000004</v>
          </cell>
          <cell r="AG31">
            <v>2244482.42</v>
          </cell>
          <cell r="AH31">
            <v>2405728.67</v>
          </cell>
          <cell r="AI31">
            <v>3156725.01</v>
          </cell>
          <cell r="AJ31">
            <v>4663135.27</v>
          </cell>
          <cell r="AK31">
            <v>12840016.06</v>
          </cell>
          <cell r="AR31">
            <v>76.02</v>
          </cell>
          <cell r="AS31">
            <v>84.5</v>
          </cell>
          <cell r="AT31">
            <v>91.22</v>
          </cell>
        </row>
        <row r="33">
          <cell r="AR33">
            <v>69.59</v>
          </cell>
          <cell r="AS33">
            <v>73.41</v>
          </cell>
          <cell r="AT33">
            <v>75.16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view="pageBreakPreview" zoomScaleSheetLayoutView="100" workbookViewId="0" topLeftCell="C34">
      <selection activeCell="D42" sqref="D42"/>
    </sheetView>
  </sheetViews>
  <sheetFormatPr defaultColWidth="7.8515625" defaultRowHeight="12.75"/>
  <cols>
    <col min="1" max="2" width="0" style="1" hidden="1" customWidth="1"/>
    <col min="3" max="3" width="7.140625" style="1" customWidth="1"/>
    <col min="4" max="4" width="30.57421875" style="1" bestFit="1" customWidth="1"/>
    <col min="5" max="5" width="16.57421875" style="1" bestFit="1" customWidth="1"/>
    <col min="6" max="6" width="18.28125" style="1" bestFit="1" customWidth="1"/>
    <col min="7" max="7" width="16.57421875" style="1" bestFit="1" customWidth="1"/>
    <col min="8" max="8" width="18.28125" style="1" bestFit="1" customWidth="1"/>
    <col min="9" max="9" width="16.57421875" style="9" bestFit="1" customWidth="1"/>
    <col min="10" max="10" width="18.28125" style="1" bestFit="1" customWidth="1"/>
    <col min="11" max="11" width="11.421875" style="1" bestFit="1" customWidth="1"/>
    <col min="12" max="16384" width="7.8515625" style="1" customWidth="1"/>
  </cols>
  <sheetData>
    <row r="1" spans="3:10" ht="30">
      <c r="C1" s="209" t="s">
        <v>34</v>
      </c>
      <c r="D1" s="210"/>
      <c r="E1" s="210"/>
      <c r="F1" s="210"/>
      <c r="G1" s="210"/>
      <c r="H1" s="210"/>
      <c r="I1" s="210"/>
      <c r="J1" s="211"/>
    </row>
    <row r="2" spans="3:10" ht="36.75" customHeight="1">
      <c r="C2" s="212" t="s">
        <v>42</v>
      </c>
      <c r="D2" s="213"/>
      <c r="E2" s="213"/>
      <c r="F2" s="213"/>
      <c r="G2" s="213"/>
      <c r="H2" s="213"/>
      <c r="I2" s="213"/>
      <c r="J2" s="214"/>
    </row>
    <row r="3" spans="3:10" ht="31.5" customHeight="1">
      <c r="C3" s="215" t="s">
        <v>39</v>
      </c>
      <c r="D3" s="216"/>
      <c r="E3" s="216"/>
      <c r="F3" s="216"/>
      <c r="G3" s="216"/>
      <c r="H3" s="216"/>
      <c r="I3" s="216"/>
      <c r="J3" s="217"/>
    </row>
    <row r="4" spans="3:10" ht="22.5">
      <c r="C4" s="215" t="s">
        <v>93</v>
      </c>
      <c r="D4" s="218"/>
      <c r="E4" s="218"/>
      <c r="F4" s="218"/>
      <c r="G4" s="218"/>
      <c r="H4" s="218"/>
      <c r="I4" s="218"/>
      <c r="J4" s="219"/>
    </row>
    <row r="5" spans="3:10" ht="13.5" thickBot="1">
      <c r="C5" s="10"/>
      <c r="D5" s="11"/>
      <c r="E5" s="11"/>
      <c r="F5" s="11"/>
      <c r="G5" s="11"/>
      <c r="H5" s="11"/>
      <c r="I5" s="12"/>
      <c r="J5" s="13"/>
    </row>
    <row r="6" spans="3:10" s="2" customFormat="1" ht="21.75" customHeight="1" thickBot="1">
      <c r="C6" s="202" t="s">
        <v>40</v>
      </c>
      <c r="D6" s="228" t="s">
        <v>37</v>
      </c>
      <c r="E6" s="231" t="s">
        <v>63</v>
      </c>
      <c r="F6" s="232"/>
      <c r="G6" s="232"/>
      <c r="H6" s="232"/>
      <c r="I6" s="232"/>
      <c r="J6" s="233"/>
    </row>
    <row r="7" spans="3:10" s="2" customFormat="1" ht="45.75" customHeight="1" thickBot="1">
      <c r="C7" s="226"/>
      <c r="D7" s="229"/>
      <c r="E7" s="234" t="s">
        <v>35</v>
      </c>
      <c r="F7" s="235"/>
      <c r="G7" s="207" t="s">
        <v>0</v>
      </c>
      <c r="H7" s="208"/>
      <c r="I7" s="205" t="s">
        <v>36</v>
      </c>
      <c r="J7" s="206"/>
    </row>
    <row r="8" spans="3:10" s="3" customFormat="1" ht="34.5" customHeight="1" thickBot="1">
      <c r="C8" s="227"/>
      <c r="D8" s="230"/>
      <c r="E8" s="54" t="s">
        <v>2</v>
      </c>
      <c r="F8" s="55" t="s">
        <v>38</v>
      </c>
      <c r="G8" s="55" t="s">
        <v>2</v>
      </c>
      <c r="H8" s="56" t="s">
        <v>3</v>
      </c>
      <c r="I8" s="55" t="s">
        <v>2</v>
      </c>
      <c r="J8" s="55" t="s">
        <v>3</v>
      </c>
    </row>
    <row r="9" spans="1:10" s="4" customFormat="1" ht="30" customHeight="1">
      <c r="A9" s="4" t="s">
        <v>4</v>
      </c>
      <c r="B9" s="5">
        <v>1</v>
      </c>
      <c r="C9" s="14">
        <v>1</v>
      </c>
      <c r="D9" s="48" t="s">
        <v>5</v>
      </c>
      <c r="E9" s="58">
        <f>ROUND(('[1]consiladitation'!R324/100000),2)</f>
        <v>10.33</v>
      </c>
      <c r="F9" s="60">
        <f>ROUND(('[1]consiladitation'!W324/100000),2)</f>
        <v>138.79</v>
      </c>
      <c r="G9" s="63">
        <f>ROUND(('[1]consiladitation'!AJ324/100000),2)</f>
        <v>0</v>
      </c>
      <c r="H9" s="63">
        <f>ROUND(('[1]consiladitation'!AK324/100000),2)</f>
        <v>1.63</v>
      </c>
      <c r="I9" s="62">
        <f>E9+G9</f>
        <v>10.33</v>
      </c>
      <c r="J9" s="62">
        <f>F9+H9</f>
        <v>140.42</v>
      </c>
    </row>
    <row r="10" spans="1:10" s="4" customFormat="1" ht="30" customHeight="1">
      <c r="A10" s="4" t="s">
        <v>4</v>
      </c>
      <c r="B10" s="5">
        <v>3</v>
      </c>
      <c r="C10" s="15">
        <v>2</v>
      </c>
      <c r="D10" s="49" t="s">
        <v>6</v>
      </c>
      <c r="E10" s="58">
        <f>ROUND(('[1]consiladitation'!R325/100000),2)</f>
        <v>89.19</v>
      </c>
      <c r="F10" s="60">
        <f>ROUND(('[1]consiladitation'!W325/100000),2)</f>
        <v>1170.25</v>
      </c>
      <c r="G10" s="63">
        <f>ROUND(('[1]consiladitation'!AJ325/100000),2)</f>
        <v>0</v>
      </c>
      <c r="H10" s="63">
        <f>ROUND(('[1]consiladitation'!AK325/100000),2)</f>
        <v>0.58</v>
      </c>
      <c r="I10" s="63">
        <f>E10+G10</f>
        <v>89.19</v>
      </c>
      <c r="J10" s="63">
        <f>F10+H10</f>
        <v>1170.83</v>
      </c>
    </row>
    <row r="11" spans="1:10" s="4" customFormat="1" ht="30" customHeight="1">
      <c r="A11" s="4" t="s">
        <v>4</v>
      </c>
      <c r="B11" s="5">
        <v>5</v>
      </c>
      <c r="C11" s="15">
        <v>3</v>
      </c>
      <c r="D11" s="49" t="s">
        <v>7</v>
      </c>
      <c r="E11" s="58">
        <f>ROUND(('[1]consiladitation'!R326/100000),2)</f>
        <v>27.26</v>
      </c>
      <c r="F11" s="60">
        <f>ROUND(('[1]consiladitation'!W326/100000),2)</f>
        <v>468.03</v>
      </c>
      <c r="G11" s="63">
        <f>ROUND(('[1]consiladitation'!AJ326/100000),2)</f>
        <v>0</v>
      </c>
      <c r="H11" s="63">
        <f>ROUND(('[1]consiladitation'!AK326/100000),2)</f>
        <v>0.35</v>
      </c>
      <c r="I11" s="63">
        <f aca="true" t="shared" si="0" ref="I11:I17">E11+G11</f>
        <v>27.26</v>
      </c>
      <c r="J11" s="63">
        <f aca="true" t="shared" si="1" ref="J11:J17">F11+H11</f>
        <v>468.38</v>
      </c>
    </row>
    <row r="12" spans="1:10" s="4" customFormat="1" ht="30" customHeight="1">
      <c r="A12" s="4" t="s">
        <v>4</v>
      </c>
      <c r="B12" s="5">
        <v>6</v>
      </c>
      <c r="C12" s="15">
        <v>4</v>
      </c>
      <c r="D12" s="49" t="s">
        <v>8</v>
      </c>
      <c r="E12" s="58">
        <f>ROUND(('[1]consiladitation'!R327/100000),2)</f>
        <v>28.33</v>
      </c>
      <c r="F12" s="60">
        <f>ROUND(('[1]consiladitation'!W327/100000),2)</f>
        <v>903.36</v>
      </c>
      <c r="G12" s="63">
        <f>ROUND(('[1]consiladitation'!AJ327/100000),2)</f>
        <v>1.54</v>
      </c>
      <c r="H12" s="63">
        <f>ROUND(('[1]consiladitation'!AK327/100000),2)</f>
        <v>6.52</v>
      </c>
      <c r="I12" s="63">
        <f t="shared" si="0"/>
        <v>29.869999999999997</v>
      </c>
      <c r="J12" s="63">
        <f t="shared" si="1"/>
        <v>909.88</v>
      </c>
    </row>
    <row r="13" spans="1:10" s="4" customFormat="1" ht="30" customHeight="1">
      <c r="A13" s="4" t="s">
        <v>4</v>
      </c>
      <c r="B13" s="5">
        <v>23</v>
      </c>
      <c r="C13" s="15">
        <v>5</v>
      </c>
      <c r="D13" s="49" t="s">
        <v>9</v>
      </c>
      <c r="E13" s="58">
        <f>ROUND(('[1]consiladitation'!R328/100000),2)</f>
        <v>62.97</v>
      </c>
      <c r="F13" s="60">
        <f>ROUND(('[1]consiladitation'!W328/100000),2)</f>
        <v>717</v>
      </c>
      <c r="G13" s="63">
        <f>ROUND(('[1]consiladitation'!AJ328/100000),2)</f>
        <v>4.76</v>
      </c>
      <c r="H13" s="63">
        <f>ROUND(('[1]consiladitation'!AK328/100000),2)</f>
        <v>29.78</v>
      </c>
      <c r="I13" s="63">
        <f t="shared" si="0"/>
        <v>67.73</v>
      </c>
      <c r="J13" s="63">
        <f t="shared" si="1"/>
        <v>746.78</v>
      </c>
    </row>
    <row r="14" spans="1:10" s="4" customFormat="1" ht="30" customHeight="1">
      <c r="A14" s="4" t="s">
        <v>4</v>
      </c>
      <c r="B14" s="5">
        <v>15</v>
      </c>
      <c r="C14" s="15">
        <v>6</v>
      </c>
      <c r="D14" s="49" t="s">
        <v>10</v>
      </c>
      <c r="E14" s="58">
        <f>ROUND(('[1]consiladitation'!R329/100000),2)</f>
        <v>38.21</v>
      </c>
      <c r="F14" s="60">
        <f>ROUND(('[1]consiladitation'!W329/100000),2)</f>
        <v>586.3</v>
      </c>
      <c r="G14" s="63">
        <f>ROUND(('[1]consiladitation'!AJ329/100000),2)</f>
        <v>7.51</v>
      </c>
      <c r="H14" s="63">
        <f>ROUND(('[1]consiladitation'!AK329/100000),2)</f>
        <v>63.13</v>
      </c>
      <c r="I14" s="63">
        <f t="shared" si="0"/>
        <v>45.72</v>
      </c>
      <c r="J14" s="63">
        <f t="shared" si="1"/>
        <v>649.43</v>
      </c>
    </row>
    <row r="15" spans="2:10" s="4" customFormat="1" ht="30" customHeight="1">
      <c r="B15" s="5"/>
      <c r="C15" s="15">
        <v>7</v>
      </c>
      <c r="D15" s="49" t="s">
        <v>11</v>
      </c>
      <c r="E15" s="58">
        <f>ROUND(('[1]consiladitation'!R330/100000),2)</f>
        <v>61.56</v>
      </c>
      <c r="F15" s="60">
        <f>ROUND(('[1]consiladitation'!W330/100000),2)</f>
        <v>855.42</v>
      </c>
      <c r="G15" s="63">
        <f>ROUND(('[1]consiladitation'!AJ330/100000),2)</f>
        <v>1.76</v>
      </c>
      <c r="H15" s="63">
        <f>ROUND(('[1]consiladitation'!AK330/100000),2)</f>
        <v>19.81</v>
      </c>
      <c r="I15" s="63">
        <f t="shared" si="0"/>
        <v>63.32</v>
      </c>
      <c r="J15" s="63">
        <f t="shared" si="1"/>
        <v>875.2299999999999</v>
      </c>
    </row>
    <row r="16" spans="1:10" s="4" customFormat="1" ht="30" customHeight="1">
      <c r="A16" s="4" t="s">
        <v>4</v>
      </c>
      <c r="B16" s="5">
        <v>16</v>
      </c>
      <c r="C16" s="15">
        <v>8</v>
      </c>
      <c r="D16" s="49" t="s">
        <v>12</v>
      </c>
      <c r="E16" s="58">
        <f>ROUND(('[1]consiladitation'!R331/100000),2)</f>
        <v>55.94</v>
      </c>
      <c r="F16" s="60">
        <f>ROUND(('[1]consiladitation'!W331/100000),2)</f>
        <v>813.99</v>
      </c>
      <c r="G16" s="63">
        <f>ROUND(('[1]consiladitation'!AJ331/100000),2)</f>
        <v>10.43</v>
      </c>
      <c r="H16" s="63">
        <f>ROUND(('[1]consiladitation'!AK331/100000),2)</f>
        <v>92.62</v>
      </c>
      <c r="I16" s="63">
        <f t="shared" si="0"/>
        <v>66.37</v>
      </c>
      <c r="J16" s="63">
        <f t="shared" si="1"/>
        <v>906.61</v>
      </c>
    </row>
    <row r="17" spans="1:10" s="4" customFormat="1" ht="30" customHeight="1" thickBot="1">
      <c r="A17" s="4" t="s">
        <v>4</v>
      </c>
      <c r="B17" s="5">
        <v>22</v>
      </c>
      <c r="C17" s="23">
        <v>9</v>
      </c>
      <c r="D17" s="50" t="s">
        <v>13</v>
      </c>
      <c r="E17" s="58">
        <f>ROUND(('[1]consiladitation'!R332/100000),2)</f>
        <v>64.41</v>
      </c>
      <c r="F17" s="60">
        <f>ROUND(('[1]consiladitation'!W332/100000),2)</f>
        <v>972.93</v>
      </c>
      <c r="G17" s="63">
        <f>ROUND(('[1]consiladitation'!AJ332/100000),2)</f>
        <v>8.17</v>
      </c>
      <c r="H17" s="63">
        <f>ROUND(('[1]consiladitation'!AK332/100000),2)</f>
        <v>65.88</v>
      </c>
      <c r="I17" s="63">
        <f t="shared" si="0"/>
        <v>72.58</v>
      </c>
      <c r="J17" s="63">
        <f t="shared" si="1"/>
        <v>1038.81</v>
      </c>
    </row>
    <row r="18" spans="2:10" s="6" customFormat="1" ht="9.75" customHeight="1" thickBot="1">
      <c r="B18" s="7"/>
      <c r="C18" s="26"/>
      <c r="D18" s="51"/>
      <c r="E18" s="59"/>
      <c r="F18" s="61"/>
      <c r="G18" s="64"/>
      <c r="H18" s="64"/>
      <c r="I18" s="64"/>
      <c r="J18" s="64"/>
    </row>
    <row r="19" spans="1:10" s="4" customFormat="1" ht="30" customHeight="1">
      <c r="A19" s="4" t="s">
        <v>14</v>
      </c>
      <c r="B19" s="5">
        <v>4</v>
      </c>
      <c r="C19" s="24">
        <v>10</v>
      </c>
      <c r="D19" s="52" t="s">
        <v>15</v>
      </c>
      <c r="E19" s="58">
        <f>ROUND(('[1]consiladitation'!R334/100000),2)</f>
        <v>37.98</v>
      </c>
      <c r="F19" s="60">
        <f>ROUND(('[1]consiladitation'!W334/100000),2)</f>
        <v>624.88</v>
      </c>
      <c r="G19" s="63">
        <f>ROUND(('[1]consiladitation'!AJ334/100000),2)</f>
        <v>17.72</v>
      </c>
      <c r="H19" s="63">
        <f>ROUND(('[1]consiladitation'!AK334/100000),2)</f>
        <v>122.92</v>
      </c>
      <c r="I19" s="63">
        <f aca="true" t="shared" si="2" ref="I19:J22">E19+G19</f>
        <v>55.699999999999996</v>
      </c>
      <c r="J19" s="63">
        <f t="shared" si="2"/>
        <v>747.8</v>
      </c>
    </row>
    <row r="20" spans="1:10" s="4" customFormat="1" ht="30" customHeight="1">
      <c r="A20" s="4" t="s">
        <v>14</v>
      </c>
      <c r="B20" s="5">
        <v>7</v>
      </c>
      <c r="C20" s="15">
        <v>11</v>
      </c>
      <c r="D20" s="49" t="s">
        <v>16</v>
      </c>
      <c r="E20" s="58">
        <f>ROUND(('[1]consiladitation'!R335/100000),2)</f>
        <v>166.05</v>
      </c>
      <c r="F20" s="60">
        <f>ROUND(('[1]consiladitation'!W335/100000),2)</f>
        <v>2061.27</v>
      </c>
      <c r="G20" s="63">
        <f>ROUND(('[1]consiladitation'!AJ335/100000),2)</f>
        <v>12</v>
      </c>
      <c r="H20" s="63">
        <f>ROUND(('[1]consiladitation'!AK335/100000),2)</f>
        <v>100.55</v>
      </c>
      <c r="I20" s="63">
        <f t="shared" si="2"/>
        <v>178.05</v>
      </c>
      <c r="J20" s="63">
        <f t="shared" si="2"/>
        <v>2161.82</v>
      </c>
    </row>
    <row r="21" spans="1:10" s="4" customFormat="1" ht="30" customHeight="1">
      <c r="A21" s="4" t="s">
        <v>14</v>
      </c>
      <c r="B21" s="5">
        <v>13</v>
      </c>
      <c r="C21" s="15">
        <v>12</v>
      </c>
      <c r="D21" s="49" t="s">
        <v>17</v>
      </c>
      <c r="E21" s="58">
        <f>ROUND(('[1]consiladitation'!R336/100000),2)</f>
        <v>68.3</v>
      </c>
      <c r="F21" s="60">
        <f>ROUND(('[1]consiladitation'!W336/100000),2)</f>
        <v>867.65</v>
      </c>
      <c r="G21" s="63">
        <f>ROUND(('[1]consiladitation'!AJ336/100000),2)</f>
        <v>30.22</v>
      </c>
      <c r="H21" s="63">
        <f>ROUND(('[1]consiladitation'!AK336/100000),2)</f>
        <v>250.81</v>
      </c>
      <c r="I21" s="63">
        <f t="shared" si="2"/>
        <v>98.52</v>
      </c>
      <c r="J21" s="63">
        <f t="shared" si="2"/>
        <v>1118.46</v>
      </c>
    </row>
    <row r="22" spans="1:10" s="4" customFormat="1" ht="30" customHeight="1" thickBot="1">
      <c r="A22" s="4" t="s">
        <v>14</v>
      </c>
      <c r="B22" s="5">
        <v>14</v>
      </c>
      <c r="C22" s="15">
        <v>13</v>
      </c>
      <c r="D22" s="49" t="s">
        <v>18</v>
      </c>
      <c r="E22" s="58">
        <f>ROUND(('[1]consiladitation'!R337/100000),2)</f>
        <v>205.64</v>
      </c>
      <c r="F22" s="60">
        <f>ROUND(('[1]consiladitation'!W337/100000),2)</f>
        <v>2411.12</v>
      </c>
      <c r="G22" s="63">
        <f>ROUND(('[1]consiladitation'!AJ337/100000),2)</f>
        <v>4.58</v>
      </c>
      <c r="H22" s="63">
        <f>ROUND(('[1]consiladitation'!AK337/100000),2)</f>
        <v>65.91</v>
      </c>
      <c r="I22" s="63">
        <f t="shared" si="2"/>
        <v>210.22</v>
      </c>
      <c r="J22" s="63">
        <f t="shared" si="2"/>
        <v>2477.0299999999997</v>
      </c>
    </row>
    <row r="23" spans="2:10" s="6" customFormat="1" ht="9.75" customHeight="1" thickBot="1">
      <c r="B23" s="7"/>
      <c r="C23" s="26"/>
      <c r="D23" s="51"/>
      <c r="E23" s="59"/>
      <c r="F23" s="61"/>
      <c r="G23" s="64"/>
      <c r="H23" s="64"/>
      <c r="I23" s="64"/>
      <c r="J23" s="64"/>
    </row>
    <row r="24" spans="1:11" s="4" customFormat="1" ht="30" customHeight="1">
      <c r="A24" s="4" t="s">
        <v>19</v>
      </c>
      <c r="B24" s="5">
        <v>8</v>
      </c>
      <c r="C24" s="15">
        <v>14</v>
      </c>
      <c r="D24" s="49" t="s">
        <v>20</v>
      </c>
      <c r="E24" s="58">
        <f>ROUND(('[1]consiladitation'!R339/100000),2)</f>
        <v>46.76</v>
      </c>
      <c r="F24" s="60">
        <f>ROUND(('[1]consiladitation'!W339/100000),2)</f>
        <v>315.19</v>
      </c>
      <c r="G24" s="63">
        <f>ROUND(('[1]consiladitation'!AJ339/100000),2)</f>
        <v>2.27</v>
      </c>
      <c r="H24" s="63">
        <f>ROUND(('[1]consiladitation'!AK339/100000),2)</f>
        <v>8.4</v>
      </c>
      <c r="I24" s="63">
        <f aca="true" t="shared" si="3" ref="I24:I31">E24+G24</f>
        <v>49.03</v>
      </c>
      <c r="J24" s="63">
        <f aca="true" t="shared" si="4" ref="J24:J31">F24+H24</f>
        <v>323.59</v>
      </c>
      <c r="K24" s="147"/>
    </row>
    <row r="25" spans="1:11" s="4" customFormat="1" ht="30" customHeight="1">
      <c r="A25" s="4" t="s">
        <v>19</v>
      </c>
      <c r="B25" s="5">
        <v>9</v>
      </c>
      <c r="C25" s="15">
        <v>15</v>
      </c>
      <c r="D25" s="49" t="s">
        <v>21</v>
      </c>
      <c r="E25" s="58">
        <f>ROUND(('[1]consiladitation'!R340/100000),2)</f>
        <v>0.15</v>
      </c>
      <c r="F25" s="60">
        <f>ROUND(('[1]consiladitation'!W340/100000),2)</f>
        <v>632.12</v>
      </c>
      <c r="G25" s="63">
        <f>ROUND(('[1]consiladitation'!AJ340/100000),2)</f>
        <v>1.11</v>
      </c>
      <c r="H25" s="63">
        <f>ROUND(('[1]consiladitation'!AK340/100000),2)</f>
        <v>6.36</v>
      </c>
      <c r="I25" s="63">
        <f t="shared" si="3"/>
        <v>1.26</v>
      </c>
      <c r="J25" s="63">
        <f t="shared" si="4"/>
        <v>638.48</v>
      </c>
      <c r="K25" s="147"/>
    </row>
    <row r="26" spans="1:11" s="4" customFormat="1" ht="30" customHeight="1">
      <c r="A26" s="4" t="s">
        <v>19</v>
      </c>
      <c r="B26" s="5">
        <v>10</v>
      </c>
      <c r="C26" s="15">
        <v>16</v>
      </c>
      <c r="D26" s="49" t="s">
        <v>22</v>
      </c>
      <c r="E26" s="58">
        <f>ROUND(('[1]consiladitation'!R341/100000),2)</f>
        <v>167.37</v>
      </c>
      <c r="F26" s="60">
        <f>ROUND(('[1]consiladitation'!W341/100000),2)</f>
        <v>1308.29</v>
      </c>
      <c r="G26" s="63">
        <f>ROUND(('[1]consiladitation'!AJ341/100000),2)</f>
        <v>0.02</v>
      </c>
      <c r="H26" s="63">
        <f>ROUND(('[1]consiladitation'!AK341/100000),2)</f>
        <v>0.98</v>
      </c>
      <c r="I26" s="63">
        <f t="shared" si="3"/>
        <v>167.39000000000001</v>
      </c>
      <c r="J26" s="63">
        <f t="shared" si="4"/>
        <v>1309.27</v>
      </c>
      <c r="K26" s="147"/>
    </row>
    <row r="27" spans="1:11" s="4" customFormat="1" ht="30" customHeight="1">
      <c r="A27" s="4" t="s">
        <v>19</v>
      </c>
      <c r="B27" s="5">
        <v>17</v>
      </c>
      <c r="C27" s="15">
        <v>17</v>
      </c>
      <c r="D27" s="49" t="s">
        <v>23</v>
      </c>
      <c r="E27" s="58">
        <f>ROUND(('[1]consiladitation'!R342/100000),2)</f>
        <v>-4.06</v>
      </c>
      <c r="F27" s="60">
        <f>ROUND(('[1]consiladitation'!W342/100000),2)</f>
        <v>524.26</v>
      </c>
      <c r="G27" s="63">
        <f>ROUND(('[1]consiladitation'!AJ342/100000),2)</f>
        <v>0.3</v>
      </c>
      <c r="H27" s="63">
        <f>ROUND(('[1]consiladitation'!AK342/100000),2)</f>
        <v>5.02</v>
      </c>
      <c r="I27" s="63">
        <f t="shared" si="3"/>
        <v>-3.76</v>
      </c>
      <c r="J27" s="63">
        <f t="shared" si="4"/>
        <v>529.28</v>
      </c>
      <c r="K27" s="147"/>
    </row>
    <row r="28" spans="1:11" s="4" customFormat="1" ht="30" customHeight="1">
      <c r="A28" s="4" t="s">
        <v>19</v>
      </c>
      <c r="B28" s="5">
        <v>18</v>
      </c>
      <c r="C28" s="15">
        <v>18</v>
      </c>
      <c r="D28" s="49" t="s">
        <v>24</v>
      </c>
      <c r="E28" s="58">
        <f>ROUND(('[1]consiladitation'!R343/100000),2)</f>
        <v>-0.92</v>
      </c>
      <c r="F28" s="60">
        <f>ROUND(('[1]consiladitation'!W343/100000),2)</f>
        <v>979.78</v>
      </c>
      <c r="G28" s="63">
        <f>ROUND(('[1]consiladitation'!AJ343/100000),2)</f>
        <v>35.29</v>
      </c>
      <c r="H28" s="63">
        <f>ROUND(('[1]consiladitation'!AK343/100000),2)</f>
        <v>271.97</v>
      </c>
      <c r="I28" s="63">
        <f t="shared" si="3"/>
        <v>34.37</v>
      </c>
      <c r="J28" s="63">
        <f t="shared" si="4"/>
        <v>1251.75</v>
      </c>
      <c r="K28" s="147"/>
    </row>
    <row r="29" spans="1:11" s="4" customFormat="1" ht="30" customHeight="1">
      <c r="A29" s="4" t="s">
        <v>19</v>
      </c>
      <c r="B29" s="5">
        <v>20</v>
      </c>
      <c r="C29" s="15">
        <v>19</v>
      </c>
      <c r="D29" s="49" t="s">
        <v>25</v>
      </c>
      <c r="E29" s="58">
        <f>ROUND(('[1]consiladitation'!R344/100000),2)</f>
        <v>-4.8</v>
      </c>
      <c r="F29" s="60">
        <f>ROUND(('[1]consiladitation'!W344/100000),2)</f>
        <v>460.85</v>
      </c>
      <c r="G29" s="63">
        <f>ROUND(('[1]consiladitation'!AJ344/100000),2)</f>
        <v>30.43</v>
      </c>
      <c r="H29" s="63">
        <f>ROUND(('[1]consiladitation'!AK344/100000),2)</f>
        <v>344.68</v>
      </c>
      <c r="I29" s="63">
        <f t="shared" si="3"/>
        <v>25.63</v>
      </c>
      <c r="J29" s="63">
        <f t="shared" si="4"/>
        <v>805.53</v>
      </c>
      <c r="K29" s="147"/>
    </row>
    <row r="30" spans="1:11" s="4" customFormat="1" ht="30" customHeight="1">
      <c r="A30" s="4" t="s">
        <v>19</v>
      </c>
      <c r="B30" s="5">
        <v>21</v>
      </c>
      <c r="C30" s="15">
        <v>20</v>
      </c>
      <c r="D30" s="49" t="s">
        <v>26</v>
      </c>
      <c r="E30" s="58">
        <f>ROUND(('[1]consiladitation'!R345/100000),2)</f>
        <v>69.3</v>
      </c>
      <c r="F30" s="60">
        <f>ROUND(('[1]consiladitation'!W345/100000),2)</f>
        <v>470.22</v>
      </c>
      <c r="G30" s="63">
        <f>ROUND(('[1]consiladitation'!AJ345/100000),2)</f>
        <v>1.25</v>
      </c>
      <c r="H30" s="63">
        <f>ROUND(('[1]consiladitation'!AK345/100000),2)</f>
        <v>21.23</v>
      </c>
      <c r="I30" s="63">
        <f t="shared" si="3"/>
        <v>70.55</v>
      </c>
      <c r="J30" s="63">
        <f t="shared" si="4"/>
        <v>491.45000000000005</v>
      </c>
      <c r="K30" s="147"/>
    </row>
    <row r="31" spans="2:11" s="4" customFormat="1" ht="30" customHeight="1" thickBot="1">
      <c r="B31" s="5"/>
      <c r="C31" s="15">
        <v>21</v>
      </c>
      <c r="D31" s="49" t="s">
        <v>43</v>
      </c>
      <c r="E31" s="58">
        <f>ROUND(('[1]consiladitation'!R346/100000),2)</f>
        <v>50.01</v>
      </c>
      <c r="F31" s="60">
        <f>ROUND(('[1]consiladitation'!W346/100000),2)</f>
        <v>440.36</v>
      </c>
      <c r="G31" s="63">
        <f>ROUND(('[1]consiladitation'!AJ346/100000),2)</f>
        <v>1.87</v>
      </c>
      <c r="H31" s="63">
        <f>ROUND(('[1]consiladitation'!AK346/100000),2)</f>
        <v>20.02</v>
      </c>
      <c r="I31" s="63">
        <f t="shared" si="3"/>
        <v>51.879999999999995</v>
      </c>
      <c r="J31" s="63">
        <f t="shared" si="4"/>
        <v>460.38</v>
      </c>
      <c r="K31" s="147"/>
    </row>
    <row r="32" spans="2:10" s="6" customFormat="1" ht="9.75" customHeight="1" thickBot="1">
      <c r="B32" s="7"/>
      <c r="C32" s="26"/>
      <c r="D32" s="51"/>
      <c r="E32" s="59"/>
      <c r="F32" s="61"/>
      <c r="G32" s="64"/>
      <c r="H32" s="64"/>
      <c r="I32" s="64"/>
      <c r="J32" s="64"/>
    </row>
    <row r="33" spans="1:10" s="4" customFormat="1" ht="30" customHeight="1">
      <c r="A33" s="4" t="s">
        <v>27</v>
      </c>
      <c r="B33" s="5">
        <v>2</v>
      </c>
      <c r="C33" s="15">
        <v>22</v>
      </c>
      <c r="D33" s="49" t="s">
        <v>28</v>
      </c>
      <c r="E33" s="58">
        <f>ROUND(('[1]consiladitation'!R348/100000),2)</f>
        <v>54.03</v>
      </c>
      <c r="F33" s="60">
        <f>ROUND(('[1]consiladitation'!W348/100000),2)</f>
        <v>1833.69</v>
      </c>
      <c r="G33" s="63">
        <f>ROUND(('[1]consiladitation'!AJ348/100000),2)</f>
        <v>0.08</v>
      </c>
      <c r="H33" s="63">
        <f>ROUND(('[1]consiladitation'!AK348/100000),2)</f>
        <v>1.62</v>
      </c>
      <c r="I33" s="63">
        <f aca="true" t="shared" si="5" ref="I33:J37">E33+G33</f>
        <v>54.11</v>
      </c>
      <c r="J33" s="63">
        <f t="shared" si="5"/>
        <v>1835.31</v>
      </c>
    </row>
    <row r="34" spans="1:10" s="4" customFormat="1" ht="30" customHeight="1">
      <c r="A34" s="4" t="s">
        <v>27</v>
      </c>
      <c r="B34" s="5">
        <v>11</v>
      </c>
      <c r="C34" s="15">
        <v>23</v>
      </c>
      <c r="D34" s="49" t="s">
        <v>29</v>
      </c>
      <c r="E34" s="58">
        <f>ROUND(('[1]consiladitation'!R349/100000),2)</f>
        <v>50.32</v>
      </c>
      <c r="F34" s="60">
        <f>ROUND(('[1]consiladitation'!W349/100000),2)</f>
        <v>556.31</v>
      </c>
      <c r="G34" s="63">
        <f>ROUND(('[1]consiladitation'!AJ349/100000),2)</f>
        <v>0.05</v>
      </c>
      <c r="H34" s="63">
        <f>ROUND(('[1]consiladitation'!AK349/100000),2)</f>
        <v>0.55</v>
      </c>
      <c r="I34" s="63">
        <f t="shared" si="5"/>
        <v>50.37</v>
      </c>
      <c r="J34" s="63">
        <f t="shared" si="5"/>
        <v>556.8599999999999</v>
      </c>
    </row>
    <row r="35" spans="1:10" s="4" customFormat="1" ht="30" customHeight="1">
      <c r="A35" s="4" t="s">
        <v>30</v>
      </c>
      <c r="B35" s="5">
        <v>24</v>
      </c>
      <c r="C35" s="15">
        <v>24</v>
      </c>
      <c r="D35" s="49" t="s">
        <v>31</v>
      </c>
      <c r="E35" s="58">
        <f>ROUND(('[1]consiladitation'!R350/100000),2)</f>
        <v>221.15</v>
      </c>
      <c r="F35" s="60">
        <f>ROUND(('[1]consiladitation'!W350/100000),2)</f>
        <v>3251.2</v>
      </c>
      <c r="G35" s="63">
        <f>ROUND(('[1]consiladitation'!AJ350/100000),2)</f>
        <v>0.05</v>
      </c>
      <c r="H35" s="63">
        <f>ROUND(('[1]consiladitation'!AK350/100000),2)</f>
        <v>1.05</v>
      </c>
      <c r="I35" s="63">
        <f t="shared" si="5"/>
        <v>221.20000000000002</v>
      </c>
      <c r="J35" s="63">
        <f t="shared" si="5"/>
        <v>3252.25</v>
      </c>
    </row>
    <row r="36" spans="1:10" s="4" customFormat="1" ht="30" customHeight="1">
      <c r="A36" s="4" t="s">
        <v>30</v>
      </c>
      <c r="B36" s="5">
        <v>12</v>
      </c>
      <c r="C36" s="15">
        <v>25</v>
      </c>
      <c r="D36" s="49" t="s">
        <v>32</v>
      </c>
      <c r="E36" s="58">
        <f>ROUND(('[1]consiladitation'!R351/100000),2)</f>
        <v>488.87</v>
      </c>
      <c r="F36" s="60">
        <f>ROUND(('[1]consiladitation'!W351/100000),2)</f>
        <v>6473.71</v>
      </c>
      <c r="G36" s="63">
        <f>ROUND(('[1]consiladitation'!AJ351/100000),2)</f>
        <v>5.1</v>
      </c>
      <c r="H36" s="63">
        <f>ROUND(('[1]consiladitation'!AK351/100000),2)</f>
        <v>19.22</v>
      </c>
      <c r="I36" s="63">
        <f t="shared" si="5"/>
        <v>493.97</v>
      </c>
      <c r="J36" s="63">
        <f t="shared" si="5"/>
        <v>6492.93</v>
      </c>
    </row>
    <row r="37" spans="1:10" s="4" customFormat="1" ht="30" customHeight="1" thickBot="1">
      <c r="A37" s="4" t="s">
        <v>30</v>
      </c>
      <c r="B37" s="5">
        <v>19</v>
      </c>
      <c r="C37" s="16">
        <v>26</v>
      </c>
      <c r="D37" s="50" t="s">
        <v>33</v>
      </c>
      <c r="E37" s="58">
        <f>ROUND(('[1]consiladitation'!R352/100000),2)</f>
        <v>157.73</v>
      </c>
      <c r="F37" s="60">
        <f>ROUND(('[1]consiladitation'!W352/100000),2)</f>
        <v>2349.95</v>
      </c>
      <c r="G37" s="63">
        <f>ROUND(('[1]consiladitation'!AJ352/100000),2)</f>
        <v>0.32</v>
      </c>
      <c r="H37" s="63">
        <f>ROUND(('[1]consiladitation'!AK352/100000),2)</f>
        <v>5.89</v>
      </c>
      <c r="I37" s="65">
        <f t="shared" si="5"/>
        <v>158.04999999999998</v>
      </c>
      <c r="J37" s="65">
        <f t="shared" si="5"/>
        <v>2355.8399999999997</v>
      </c>
    </row>
    <row r="38" spans="2:10" s="4" customFormat="1" ht="9.75" customHeight="1" thickBot="1">
      <c r="B38" s="89"/>
      <c r="C38" s="26"/>
      <c r="D38" s="51"/>
      <c r="E38" s="59"/>
      <c r="F38" s="61"/>
      <c r="G38" s="64"/>
      <c r="H38" s="64"/>
      <c r="I38" s="64"/>
      <c r="J38" s="64"/>
    </row>
    <row r="39" spans="3:13" s="8" customFormat="1" ht="30" customHeight="1" thickBot="1">
      <c r="C39" s="28"/>
      <c r="D39" s="53" t="s">
        <v>1</v>
      </c>
      <c r="E39" s="57">
        <f>SUM(E9:E37)</f>
        <v>2212.08</v>
      </c>
      <c r="F39" s="57">
        <f>SUM(F9:F37)</f>
        <v>32186.920000000002</v>
      </c>
      <c r="G39" s="57">
        <f>SUM(G9:G37)</f>
        <v>176.83</v>
      </c>
      <c r="H39" s="57">
        <f>SUM(H9:H37)</f>
        <v>1527.48</v>
      </c>
      <c r="I39" s="57">
        <f>E39+G39</f>
        <v>2388.91</v>
      </c>
      <c r="J39" s="57">
        <f>F39+H39</f>
        <v>33714.4</v>
      </c>
      <c r="M39" s="8" t="s">
        <v>90</v>
      </c>
    </row>
    <row r="40" spans="3:10" ht="53.25" customHeight="1">
      <c r="C40" s="203" t="s">
        <v>41</v>
      </c>
      <c r="D40" s="220" t="s">
        <v>109</v>
      </c>
      <c r="E40" s="221"/>
      <c r="F40" s="221"/>
      <c r="G40" s="221"/>
      <c r="H40" s="221"/>
      <c r="I40" s="221"/>
      <c r="J40" s="222"/>
    </row>
    <row r="41" spans="3:10" ht="11.25" customHeight="1" hidden="1">
      <c r="C41" s="204"/>
      <c r="D41" s="223"/>
      <c r="E41" s="224"/>
      <c r="F41" s="224"/>
      <c r="G41" s="224"/>
      <c r="H41" s="224"/>
      <c r="I41" s="224"/>
      <c r="J41" s="225"/>
    </row>
    <row r="42" ht="25.5">
      <c r="D42" s="201" t="s">
        <v>92</v>
      </c>
    </row>
  </sheetData>
  <sheetProtection/>
  <mergeCells count="12">
    <mergeCell ref="D40:J41"/>
    <mergeCell ref="C40:C41"/>
    <mergeCell ref="C6:C8"/>
    <mergeCell ref="D6:D8"/>
    <mergeCell ref="E6:J6"/>
    <mergeCell ref="E7:F7"/>
    <mergeCell ref="I7:J7"/>
    <mergeCell ref="G7:H7"/>
    <mergeCell ref="C1:J1"/>
    <mergeCell ref="C2:J2"/>
    <mergeCell ref="C3:J3"/>
    <mergeCell ref="C4:J4"/>
  </mergeCells>
  <printOptions gridLines="1" horizontalCentered="1"/>
  <pageMargins left="0.5" right="0.5" top="0.5" bottom="0.5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view="pageBreakPreview" zoomScale="75" zoomScaleNormal="85" zoomScaleSheetLayoutView="75" zoomScalePageLayoutView="0" workbookViewId="0" topLeftCell="C1">
      <selection activeCell="E9" sqref="E9"/>
    </sheetView>
  </sheetViews>
  <sheetFormatPr defaultColWidth="7.8515625" defaultRowHeight="12.75"/>
  <cols>
    <col min="1" max="2" width="0" style="1" hidden="1" customWidth="1"/>
    <col min="3" max="3" width="7.140625" style="1" customWidth="1"/>
    <col min="4" max="4" width="31.00390625" style="1" bestFit="1" customWidth="1"/>
    <col min="5" max="5" width="18.7109375" style="1" customWidth="1"/>
    <col min="6" max="6" width="16.28125" style="1" customWidth="1"/>
    <col min="7" max="7" width="18.57421875" style="1" customWidth="1"/>
    <col min="8" max="8" width="16.00390625" style="1" customWidth="1"/>
    <col min="9" max="9" width="18.7109375" style="9" customWidth="1"/>
    <col min="10" max="10" width="16.140625" style="1" customWidth="1"/>
    <col min="11" max="11" width="7.8515625" style="1" customWidth="1"/>
    <col min="12" max="12" width="15.140625" style="1" bestFit="1" customWidth="1"/>
    <col min="13" max="16384" width="7.8515625" style="1" customWidth="1"/>
  </cols>
  <sheetData>
    <row r="1" spans="3:10" ht="30">
      <c r="C1" s="209" t="s">
        <v>34</v>
      </c>
      <c r="D1" s="210"/>
      <c r="E1" s="210"/>
      <c r="F1" s="210"/>
      <c r="G1" s="210"/>
      <c r="H1" s="210"/>
      <c r="I1" s="210"/>
      <c r="J1" s="211"/>
    </row>
    <row r="2" spans="3:10" ht="36.75" customHeight="1">
      <c r="C2" s="212" t="s">
        <v>42</v>
      </c>
      <c r="D2" s="213"/>
      <c r="E2" s="213"/>
      <c r="F2" s="213"/>
      <c r="G2" s="213"/>
      <c r="H2" s="213"/>
      <c r="I2" s="213"/>
      <c r="J2" s="214"/>
    </row>
    <row r="3" spans="3:10" ht="28.5" customHeight="1">
      <c r="C3" s="215" t="s">
        <v>44</v>
      </c>
      <c r="D3" s="216"/>
      <c r="E3" s="216"/>
      <c r="F3" s="216"/>
      <c r="G3" s="216"/>
      <c r="H3" s="216"/>
      <c r="I3" s="216"/>
      <c r="J3" s="217"/>
    </row>
    <row r="4" spans="3:10" ht="13.5" thickBot="1">
      <c r="C4" s="10"/>
      <c r="D4" s="11"/>
      <c r="E4" s="11"/>
      <c r="F4" s="11"/>
      <c r="G4" s="11"/>
      <c r="H4" s="11"/>
      <c r="I4" s="12"/>
      <c r="J4" s="13"/>
    </row>
    <row r="5" spans="3:10" s="2" customFormat="1" ht="21.75" customHeight="1" thickBot="1">
      <c r="C5" s="202" t="s">
        <v>40</v>
      </c>
      <c r="D5" s="228" t="s">
        <v>37</v>
      </c>
      <c r="E5" s="246" t="s">
        <v>94</v>
      </c>
      <c r="F5" s="247"/>
      <c r="G5" s="247"/>
      <c r="H5" s="247"/>
      <c r="I5" s="247"/>
      <c r="J5" s="248"/>
    </row>
    <row r="6" spans="3:10" s="2" customFormat="1" ht="24.75" customHeight="1" thickBot="1">
      <c r="C6" s="226"/>
      <c r="D6" s="229"/>
      <c r="E6" s="234" t="s">
        <v>35</v>
      </c>
      <c r="F6" s="235"/>
      <c r="G6" s="207" t="s">
        <v>0</v>
      </c>
      <c r="H6" s="208"/>
      <c r="I6" s="205" t="s">
        <v>36</v>
      </c>
      <c r="J6" s="206"/>
    </row>
    <row r="7" spans="3:10" s="3" customFormat="1" ht="37.5" customHeight="1" thickBot="1">
      <c r="C7" s="227"/>
      <c r="D7" s="230"/>
      <c r="E7" s="20" t="s">
        <v>45</v>
      </c>
      <c r="F7" s="19" t="s">
        <v>46</v>
      </c>
      <c r="G7" s="20" t="s">
        <v>45</v>
      </c>
      <c r="H7" s="19" t="s">
        <v>46</v>
      </c>
      <c r="I7" s="20" t="s">
        <v>45</v>
      </c>
      <c r="J7" s="19" t="s">
        <v>46</v>
      </c>
    </row>
    <row r="8" spans="1:10" s="4" customFormat="1" ht="30" customHeight="1">
      <c r="A8" s="4" t="s">
        <v>4</v>
      </c>
      <c r="B8" s="5">
        <v>1</v>
      </c>
      <c r="C8" s="14">
        <v>1</v>
      </c>
      <c r="D8" s="17" t="s">
        <v>5</v>
      </c>
      <c r="E8" s="67">
        <f>'[1]consiladitation'!C324</f>
        <v>7567</v>
      </c>
      <c r="F8" s="63">
        <f>'[1]consiladitation'!AC324</f>
        <v>168.01</v>
      </c>
      <c r="G8" s="70">
        <f>'[1]consiladitation'!AE324</f>
        <v>2346</v>
      </c>
      <c r="H8" s="63">
        <f>'[1]consiladitation'!AM324</f>
        <v>8.7</v>
      </c>
      <c r="I8" s="70">
        <f>E8+G8</f>
        <v>9913</v>
      </c>
      <c r="J8" s="63">
        <f>'[1]consiladitation'!BO324</f>
        <v>138.57</v>
      </c>
    </row>
    <row r="9" spans="1:10" s="4" customFormat="1" ht="30" customHeight="1">
      <c r="A9" s="4" t="s">
        <v>4</v>
      </c>
      <c r="B9" s="5">
        <v>3</v>
      </c>
      <c r="C9" s="15">
        <v>2</v>
      </c>
      <c r="D9" s="18" t="s">
        <v>6</v>
      </c>
      <c r="E9" s="67">
        <f>'[1]consiladitation'!C325</f>
        <v>99080</v>
      </c>
      <c r="F9" s="63">
        <f>'[1]consiladitation'!AC325</f>
        <v>107.52</v>
      </c>
      <c r="G9" s="70">
        <f>'[1]consiladitation'!AE325</f>
        <v>6406</v>
      </c>
      <c r="H9" s="63">
        <f>'[1]consiladitation'!AM325</f>
        <v>0.67</v>
      </c>
      <c r="I9" s="70">
        <f>E9+G9</f>
        <v>105486</v>
      </c>
      <c r="J9" s="63">
        <f>'[1]consiladitation'!BO325</f>
        <v>99.63</v>
      </c>
    </row>
    <row r="10" spans="1:10" s="4" customFormat="1" ht="30" customHeight="1">
      <c r="A10" s="4" t="s">
        <v>4</v>
      </c>
      <c r="B10" s="5">
        <v>5</v>
      </c>
      <c r="C10" s="15">
        <v>3</v>
      </c>
      <c r="D10" s="18" t="s">
        <v>7</v>
      </c>
      <c r="E10" s="67">
        <f>'[1]consiladitation'!C326</f>
        <v>278395</v>
      </c>
      <c r="F10" s="63">
        <f>'[1]consiladitation'!AC326</f>
        <v>15.3</v>
      </c>
      <c r="G10" s="70">
        <f>'[1]consiladitation'!AE326</f>
        <v>5746</v>
      </c>
      <c r="H10" s="63">
        <f>'[1]consiladitation'!AM326</f>
        <v>0.52</v>
      </c>
      <c r="I10" s="70">
        <f aca="true" t="shared" si="0" ref="I10:I16">E10+G10</f>
        <v>284141</v>
      </c>
      <c r="J10" s="63">
        <f>'[1]consiladitation'!BO326</f>
        <v>14.99</v>
      </c>
    </row>
    <row r="11" spans="1:10" s="4" customFormat="1" ht="30" customHeight="1">
      <c r="A11" s="4" t="s">
        <v>4</v>
      </c>
      <c r="B11" s="5">
        <v>6</v>
      </c>
      <c r="C11" s="15">
        <v>4</v>
      </c>
      <c r="D11" s="18" t="s">
        <v>8</v>
      </c>
      <c r="E11" s="67">
        <f>'[1]consiladitation'!C327</f>
        <v>105800</v>
      </c>
      <c r="F11" s="63">
        <f>'[1]consiladitation'!AC327</f>
        <v>76.7</v>
      </c>
      <c r="G11" s="70">
        <f>'[1]consiladitation'!AE327</f>
        <v>3430</v>
      </c>
      <c r="H11" s="63">
        <f>'[1]consiladitation'!AM327</f>
        <v>17.46</v>
      </c>
      <c r="I11" s="70">
        <f t="shared" si="0"/>
        <v>109230</v>
      </c>
      <c r="J11" s="63">
        <f>'[1]consiladitation'!BO327</f>
        <v>74.88</v>
      </c>
    </row>
    <row r="12" spans="1:10" s="4" customFormat="1" ht="30" customHeight="1">
      <c r="A12" s="4" t="s">
        <v>4</v>
      </c>
      <c r="B12" s="5">
        <v>23</v>
      </c>
      <c r="C12" s="15">
        <v>5</v>
      </c>
      <c r="D12" s="18" t="s">
        <v>9</v>
      </c>
      <c r="E12" s="67">
        <f>'[1]consiladitation'!C328</f>
        <v>33761</v>
      </c>
      <c r="F12" s="63">
        <f>'[1]consiladitation'!AC328</f>
        <v>190.83</v>
      </c>
      <c r="G12" s="70">
        <f>'[1]consiladitation'!AE328</f>
        <v>3055</v>
      </c>
      <c r="H12" s="63">
        <f>'[1]consiladitation'!AM328</f>
        <v>87.04</v>
      </c>
      <c r="I12" s="70">
        <f t="shared" si="0"/>
        <v>36816</v>
      </c>
      <c r="J12" s="63">
        <f>'[1]consiladitation'!BO328</f>
        <v>182.17</v>
      </c>
    </row>
    <row r="13" spans="1:10" s="4" customFormat="1" ht="30" customHeight="1">
      <c r="A13" s="4" t="s">
        <v>4</v>
      </c>
      <c r="B13" s="5">
        <v>15</v>
      </c>
      <c r="C13" s="15">
        <v>6</v>
      </c>
      <c r="D13" s="18" t="s">
        <v>10</v>
      </c>
      <c r="E13" s="67">
        <f>'[1]consiladitation'!C329</f>
        <v>62691</v>
      </c>
      <c r="F13" s="63">
        <f>'[1]consiladitation'!AC329</f>
        <v>85.98</v>
      </c>
      <c r="G13" s="70">
        <f>'[1]consiladitation'!AE329</f>
        <v>12711</v>
      </c>
      <c r="H13" s="63">
        <f>'[1]consiladitation'!AM329</f>
        <v>47</v>
      </c>
      <c r="I13" s="70">
        <f t="shared" si="0"/>
        <v>75402</v>
      </c>
      <c r="J13" s="63">
        <f>'[1]consiladitation'!BO329</f>
        <v>79.56</v>
      </c>
    </row>
    <row r="14" spans="2:10" s="4" customFormat="1" ht="30" customHeight="1">
      <c r="B14" s="5"/>
      <c r="C14" s="15">
        <v>7</v>
      </c>
      <c r="D14" s="18" t="s">
        <v>11</v>
      </c>
      <c r="E14" s="67">
        <f>'[1]consiladitation'!C330</f>
        <v>61696</v>
      </c>
      <c r="F14" s="63">
        <f>'[1]consiladitation'!AC330</f>
        <v>130.43</v>
      </c>
      <c r="G14" s="70">
        <f>'[1]consiladitation'!AE330</f>
        <v>11470</v>
      </c>
      <c r="H14" s="63">
        <f>'[1]consiladitation'!AM330</f>
        <v>15.42</v>
      </c>
      <c r="I14" s="70">
        <f t="shared" si="0"/>
        <v>73166</v>
      </c>
      <c r="J14" s="63">
        <f>'[1]consiladitation'!BO330</f>
        <v>111.59</v>
      </c>
    </row>
    <row r="15" spans="1:10" s="4" customFormat="1" ht="30" customHeight="1">
      <c r="A15" s="4" t="s">
        <v>4</v>
      </c>
      <c r="B15" s="5">
        <v>16</v>
      </c>
      <c r="C15" s="15">
        <v>8</v>
      </c>
      <c r="D15" s="18" t="s">
        <v>12</v>
      </c>
      <c r="E15" s="67">
        <f>'[1]consiladitation'!C331</f>
        <v>107136</v>
      </c>
      <c r="F15" s="63">
        <f>'[1]consiladitation'!AC331</f>
        <v>45.31</v>
      </c>
      <c r="G15" s="70">
        <f>'[1]consiladitation'!AE331</f>
        <v>22963</v>
      </c>
      <c r="H15" s="63">
        <f>'[1]consiladitation'!AM331</f>
        <v>33.96</v>
      </c>
      <c r="I15" s="70">
        <f t="shared" si="0"/>
        <v>130099</v>
      </c>
      <c r="J15" s="63">
        <f>'[1]consiladitation'!BO331</f>
        <v>43.82</v>
      </c>
    </row>
    <row r="16" spans="1:10" s="4" customFormat="1" ht="30" customHeight="1" thickBot="1">
      <c r="A16" s="4" t="s">
        <v>4</v>
      </c>
      <c r="B16" s="5">
        <v>22</v>
      </c>
      <c r="C16" s="23">
        <v>9</v>
      </c>
      <c r="D16" s="21" t="s">
        <v>13</v>
      </c>
      <c r="E16" s="67">
        <f>'[1]consiladitation'!C332</f>
        <v>65879</v>
      </c>
      <c r="F16" s="63">
        <f>'[1]consiladitation'!AC332</f>
        <v>78.62</v>
      </c>
      <c r="G16" s="70">
        <f>'[1]consiladitation'!AE332</f>
        <v>7714</v>
      </c>
      <c r="H16" s="63">
        <f>'[1]consiladitation'!AM332</f>
        <v>101.6</v>
      </c>
      <c r="I16" s="70">
        <f t="shared" si="0"/>
        <v>73593</v>
      </c>
      <c r="J16" s="63">
        <f>'[1]consiladitation'!BO332</f>
        <v>79.76</v>
      </c>
    </row>
    <row r="17" spans="2:10" s="6" customFormat="1" ht="9.75" customHeight="1" thickBot="1">
      <c r="B17" s="7"/>
      <c r="C17" s="26"/>
      <c r="D17" s="27"/>
      <c r="E17" s="68"/>
      <c r="F17" s="66"/>
      <c r="G17" s="71"/>
      <c r="H17" s="66"/>
      <c r="I17" s="71"/>
      <c r="J17" s="66"/>
    </row>
    <row r="18" spans="1:10" s="4" customFormat="1" ht="30" customHeight="1">
      <c r="A18" s="4" t="s">
        <v>14</v>
      </c>
      <c r="B18" s="5">
        <v>4</v>
      </c>
      <c r="C18" s="24">
        <v>10</v>
      </c>
      <c r="D18" s="25" t="s">
        <v>15</v>
      </c>
      <c r="E18" s="67">
        <f>'[1]consiladitation'!C334</f>
        <v>84766</v>
      </c>
      <c r="F18" s="63">
        <f>'[1]consiladitation'!AC334</f>
        <v>64.75</v>
      </c>
      <c r="G18" s="70">
        <f>'[1]consiladitation'!AE334</f>
        <v>44686</v>
      </c>
      <c r="H18" s="63">
        <f>'[1]consiladitation'!AM334</f>
        <v>22.82</v>
      </c>
      <c r="I18" s="70">
        <f>E18+G18</f>
        <v>129452</v>
      </c>
      <c r="J18" s="63">
        <f>'[1]consiladitation'!BO334</f>
        <v>49.73</v>
      </c>
    </row>
    <row r="19" spans="1:10" s="4" customFormat="1" ht="30" customHeight="1">
      <c r="A19" s="4" t="s">
        <v>14</v>
      </c>
      <c r="B19" s="5">
        <v>7</v>
      </c>
      <c r="C19" s="15">
        <v>11</v>
      </c>
      <c r="D19" s="18" t="s">
        <v>16</v>
      </c>
      <c r="E19" s="67">
        <f>'[1]consiladitation'!C335</f>
        <v>119384</v>
      </c>
      <c r="F19" s="63">
        <f>'[1]consiladitation'!AC335</f>
        <v>145.6</v>
      </c>
      <c r="G19" s="70">
        <f>'[1]consiladitation'!AE335</f>
        <v>132335</v>
      </c>
      <c r="H19" s="63">
        <f>'[1]consiladitation'!AM335</f>
        <v>6.79</v>
      </c>
      <c r="I19" s="70">
        <f>E19+G19</f>
        <v>251719</v>
      </c>
      <c r="J19" s="63">
        <f>'[1]consiladitation'!BO335</f>
        <v>74.66</v>
      </c>
    </row>
    <row r="20" spans="1:10" s="4" customFormat="1" ht="30" customHeight="1">
      <c r="A20" s="4" t="s">
        <v>14</v>
      </c>
      <c r="B20" s="5">
        <v>13</v>
      </c>
      <c r="C20" s="15">
        <v>12</v>
      </c>
      <c r="D20" s="18" t="s">
        <v>17</v>
      </c>
      <c r="E20" s="67">
        <f>'[1]consiladitation'!C336</f>
        <v>45127</v>
      </c>
      <c r="F20" s="63">
        <f>'[1]consiladitation'!AC336</f>
        <v>53.35</v>
      </c>
      <c r="G20" s="70">
        <f>'[1]consiladitation'!AE336</f>
        <v>109168</v>
      </c>
      <c r="H20" s="63">
        <f>'[1]consiladitation'!AM336</f>
        <v>8.95</v>
      </c>
      <c r="I20" s="70">
        <f>E20+G20</f>
        <v>154295</v>
      </c>
      <c r="J20" s="63">
        <f>'[1]consiladitation'!BO336</f>
        <v>25.26</v>
      </c>
    </row>
    <row r="21" spans="1:10" s="4" customFormat="1" ht="30" customHeight="1" thickBot="1">
      <c r="A21" s="4" t="s">
        <v>14</v>
      </c>
      <c r="B21" s="5">
        <v>14</v>
      </c>
      <c r="C21" s="15">
        <v>13</v>
      </c>
      <c r="D21" s="18" t="s">
        <v>18</v>
      </c>
      <c r="E21" s="67">
        <f>'[1]consiladitation'!C337</f>
        <v>109534</v>
      </c>
      <c r="F21" s="63">
        <f>'[1]consiladitation'!AC337</f>
        <v>189.38</v>
      </c>
      <c r="G21" s="70">
        <f>'[1]consiladitation'!AE337</f>
        <v>100362</v>
      </c>
      <c r="H21" s="63">
        <f>'[1]consiladitation'!AM337</f>
        <v>3.09</v>
      </c>
      <c r="I21" s="70">
        <f>E21+G21</f>
        <v>209896</v>
      </c>
      <c r="J21" s="63">
        <f>'[1]consiladitation'!BO337</f>
        <v>72.76</v>
      </c>
    </row>
    <row r="22" spans="2:10" s="6" customFormat="1" ht="9.75" customHeight="1" thickBot="1">
      <c r="B22" s="7"/>
      <c r="C22" s="26"/>
      <c r="D22" s="27"/>
      <c r="E22" s="68"/>
      <c r="F22" s="66"/>
      <c r="G22" s="71"/>
      <c r="H22" s="66"/>
      <c r="I22" s="71"/>
      <c r="J22" s="66"/>
    </row>
    <row r="23" spans="1:10" s="4" customFormat="1" ht="30" customHeight="1">
      <c r="A23" s="4" t="s">
        <v>19</v>
      </c>
      <c r="B23" s="5">
        <v>8</v>
      </c>
      <c r="C23" s="15">
        <v>14</v>
      </c>
      <c r="D23" s="18" t="s">
        <v>20</v>
      </c>
      <c r="E23" s="67">
        <f>'[1]consiladitation'!C339</f>
        <v>22730</v>
      </c>
      <c r="F23" s="63">
        <f>'[1]consiladitation'!AC339</f>
        <v>60.73</v>
      </c>
      <c r="G23" s="70">
        <f>'[1]consiladitation'!AE339</f>
        <v>3773</v>
      </c>
      <c r="H23" s="63">
        <f>'[1]consiladitation'!AM339</f>
        <v>22.58</v>
      </c>
      <c r="I23" s="70">
        <f aca="true" t="shared" si="1" ref="I23:I30">E23+G23</f>
        <v>26503</v>
      </c>
      <c r="J23" s="63">
        <f>'[1]consiladitation'!BO339</f>
        <v>58.18</v>
      </c>
    </row>
    <row r="24" spans="1:10" s="4" customFormat="1" ht="30" customHeight="1">
      <c r="A24" s="4" t="s">
        <v>19</v>
      </c>
      <c r="B24" s="5">
        <v>9</v>
      </c>
      <c r="C24" s="15">
        <v>15</v>
      </c>
      <c r="D24" s="18" t="s">
        <v>21</v>
      </c>
      <c r="E24" s="67">
        <f>'[1]consiladitation'!C340</f>
        <v>55128</v>
      </c>
      <c r="F24" s="63">
        <f>'[1]consiladitation'!AC340</f>
        <v>99.22</v>
      </c>
      <c r="G24" s="70">
        <f>'[1]consiladitation'!AE340</f>
        <v>12898</v>
      </c>
      <c r="H24" s="63">
        <f>'[1]consiladitation'!AM340</f>
        <v>4.7</v>
      </c>
      <c r="I24" s="70">
        <f t="shared" si="1"/>
        <v>68026</v>
      </c>
      <c r="J24" s="63">
        <f>'[1]consiladitation'!BO340</f>
        <v>82.67</v>
      </c>
    </row>
    <row r="25" spans="1:10" s="4" customFormat="1" ht="30" customHeight="1">
      <c r="A25" s="4" t="s">
        <v>19</v>
      </c>
      <c r="B25" s="5">
        <v>10</v>
      </c>
      <c r="C25" s="15">
        <v>16</v>
      </c>
      <c r="D25" s="18" t="s">
        <v>22</v>
      </c>
      <c r="E25" s="67">
        <f>'[1]consiladitation'!C341</f>
        <v>72637</v>
      </c>
      <c r="F25" s="63">
        <f>'[1]consiladitation'!AC341</f>
        <v>156.74</v>
      </c>
      <c r="G25" s="70">
        <f>'[1]consiladitation'!AE341</f>
        <v>5267</v>
      </c>
      <c r="H25" s="63">
        <f>'[1]consiladitation'!AM341</f>
        <v>2.28</v>
      </c>
      <c r="I25" s="70">
        <f t="shared" si="1"/>
        <v>77904</v>
      </c>
      <c r="J25" s="63">
        <f>'[1]consiladitation'!BO341</f>
        <v>149.19</v>
      </c>
    </row>
    <row r="26" spans="1:10" s="4" customFormat="1" ht="30" customHeight="1">
      <c r="A26" s="4" t="s">
        <v>19</v>
      </c>
      <c r="B26" s="5">
        <v>17</v>
      </c>
      <c r="C26" s="15">
        <v>17</v>
      </c>
      <c r="D26" s="18" t="s">
        <v>23</v>
      </c>
      <c r="E26" s="67">
        <f>'[1]consiladitation'!C342</f>
        <v>51205</v>
      </c>
      <c r="F26" s="63">
        <f>'[1]consiladitation'!AC342</f>
        <v>88.3</v>
      </c>
      <c r="G26" s="70">
        <f>'[1]consiladitation'!AE342</f>
        <v>5681</v>
      </c>
      <c r="H26" s="63">
        <f>'[1]consiladitation'!AM342</f>
        <v>7.25</v>
      </c>
      <c r="I26" s="70">
        <f t="shared" si="1"/>
        <v>56886</v>
      </c>
      <c r="J26" s="63">
        <f>'[1]consiladitation'!BO342</f>
        <v>79.84</v>
      </c>
    </row>
    <row r="27" spans="1:10" s="4" customFormat="1" ht="30" customHeight="1">
      <c r="A27" s="4" t="s">
        <v>19</v>
      </c>
      <c r="B27" s="5">
        <v>18</v>
      </c>
      <c r="C27" s="15">
        <v>18</v>
      </c>
      <c r="D27" s="18" t="s">
        <v>24</v>
      </c>
      <c r="E27" s="67">
        <f>'[1]consiladitation'!C343</f>
        <v>114579</v>
      </c>
      <c r="F27" s="63">
        <f>'[1]consiladitation'!AC343</f>
        <v>66.71</v>
      </c>
      <c r="G27" s="70">
        <f>'[1]consiladitation'!AE343</f>
        <v>101794</v>
      </c>
      <c r="H27" s="63">
        <f>'[1]consiladitation'!AM343</f>
        <v>22.4</v>
      </c>
      <c r="I27" s="70">
        <f t="shared" si="1"/>
        <v>216373</v>
      </c>
      <c r="J27" s="63">
        <f>'[1]consiladitation'!BO343</f>
        <v>46.65</v>
      </c>
    </row>
    <row r="28" spans="1:10" s="4" customFormat="1" ht="30" customHeight="1">
      <c r="A28" s="4" t="s">
        <v>19</v>
      </c>
      <c r="B28" s="5">
        <v>20</v>
      </c>
      <c r="C28" s="15">
        <v>19</v>
      </c>
      <c r="D28" s="18" t="s">
        <v>25</v>
      </c>
      <c r="E28" s="67">
        <f>'[1]consiladitation'!C344</f>
        <v>360381</v>
      </c>
      <c r="F28" s="63">
        <f>'[1]consiladitation'!AC344</f>
        <v>12.93</v>
      </c>
      <c r="G28" s="70">
        <f>'[1]consiladitation'!AE344</f>
        <v>96338</v>
      </c>
      <c r="H28" s="63">
        <f>'[1]consiladitation'!AM344</f>
        <v>30.91</v>
      </c>
      <c r="I28" s="70">
        <f t="shared" si="1"/>
        <v>456719</v>
      </c>
      <c r="J28" s="63">
        <f>'[1]consiladitation'!BO344</f>
        <v>17.21</v>
      </c>
    </row>
    <row r="29" spans="1:10" s="4" customFormat="1" ht="30" customHeight="1">
      <c r="A29" s="4" t="s">
        <v>19</v>
      </c>
      <c r="B29" s="5">
        <v>21</v>
      </c>
      <c r="C29" s="15">
        <v>20</v>
      </c>
      <c r="D29" s="18" t="s">
        <v>26</v>
      </c>
      <c r="E29" s="67">
        <f>'[1]consiladitation'!C345</f>
        <v>72884</v>
      </c>
      <c r="F29" s="63">
        <f>'[1]consiladitation'!AC345</f>
        <v>41.15</v>
      </c>
      <c r="G29" s="70">
        <f>'[1]consiladitation'!AE345</f>
        <v>23782</v>
      </c>
      <c r="H29" s="63">
        <f>'[1]consiladitation'!AM345</f>
        <v>5.45</v>
      </c>
      <c r="I29" s="70">
        <f t="shared" si="1"/>
        <v>96666</v>
      </c>
      <c r="J29" s="63">
        <f>'[1]consiladitation'!BO345</f>
        <v>32.07</v>
      </c>
    </row>
    <row r="30" spans="2:10" s="4" customFormat="1" ht="30" customHeight="1" thickBot="1">
      <c r="B30" s="5"/>
      <c r="C30" s="15">
        <v>21</v>
      </c>
      <c r="D30" s="18" t="s">
        <v>43</v>
      </c>
      <c r="E30" s="67">
        <f>'[1]consiladitation'!C346</f>
        <v>42499</v>
      </c>
      <c r="F30" s="63">
        <f>'[1]consiladitation'!AC346</f>
        <v>85.93</v>
      </c>
      <c r="G30" s="70">
        <f>'[1]consiladitation'!AE346</f>
        <v>16875</v>
      </c>
      <c r="H30" s="63">
        <f>'[1]consiladitation'!AM346</f>
        <v>9.04</v>
      </c>
      <c r="I30" s="70">
        <f t="shared" si="1"/>
        <v>59374</v>
      </c>
      <c r="J30" s="63">
        <f>'[1]consiladitation'!BO346</f>
        <v>62.72</v>
      </c>
    </row>
    <row r="31" spans="2:10" s="6" customFormat="1" ht="9.75" customHeight="1" thickBot="1">
      <c r="B31" s="7"/>
      <c r="C31" s="26"/>
      <c r="D31" s="27"/>
      <c r="E31" s="68"/>
      <c r="F31" s="66"/>
      <c r="G31" s="71"/>
      <c r="H31" s="66"/>
      <c r="I31" s="71"/>
      <c r="J31" s="66"/>
    </row>
    <row r="32" spans="1:10" s="4" customFormat="1" ht="30" customHeight="1">
      <c r="A32" s="4" t="s">
        <v>27</v>
      </c>
      <c r="B32" s="5">
        <v>2</v>
      </c>
      <c r="C32" s="15">
        <v>22</v>
      </c>
      <c r="D32" s="18" t="s">
        <v>28</v>
      </c>
      <c r="E32" s="67">
        <f>'[1]consiladitation'!C348</f>
        <v>204156</v>
      </c>
      <c r="F32" s="63">
        <f>'[1]consiladitation'!AC348</f>
        <v>68.91</v>
      </c>
      <c r="G32" s="70">
        <f>'[1]consiladitation'!AE348</f>
        <v>13473</v>
      </c>
      <c r="H32" s="63">
        <f>'[1]consiladitation'!AM348</f>
        <v>1.74</v>
      </c>
      <c r="I32" s="70">
        <f>E32+G32</f>
        <v>217629</v>
      </c>
      <c r="J32" s="63">
        <f>'[1]consiladitation'!BO348</f>
        <v>66.65</v>
      </c>
    </row>
    <row r="33" spans="1:10" s="4" customFormat="1" ht="30" customHeight="1">
      <c r="A33" s="4" t="s">
        <v>27</v>
      </c>
      <c r="B33" s="5">
        <v>11</v>
      </c>
      <c r="C33" s="15">
        <v>23</v>
      </c>
      <c r="D33" s="18" t="s">
        <v>29</v>
      </c>
      <c r="E33" s="67">
        <f>'[1]consiladitation'!C349</f>
        <v>20620</v>
      </c>
      <c r="F33" s="63">
        <f>'[1]consiladitation'!AC349</f>
        <v>210.57</v>
      </c>
      <c r="G33" s="70">
        <f>'[1]consiladitation'!AE349</f>
        <v>1871</v>
      </c>
      <c r="H33" s="63">
        <f>'[1]consiladitation'!AM349</f>
        <v>5.23</v>
      </c>
      <c r="I33" s="70">
        <f>E33+G33</f>
        <v>22491</v>
      </c>
      <c r="J33" s="63">
        <f>'[1]consiladitation'!BO349</f>
        <v>202.74</v>
      </c>
    </row>
    <row r="34" spans="1:10" s="4" customFormat="1" ht="30" customHeight="1">
      <c r="A34" s="4" t="s">
        <v>30</v>
      </c>
      <c r="B34" s="5">
        <v>24</v>
      </c>
      <c r="C34" s="15">
        <v>24</v>
      </c>
      <c r="D34" s="18" t="s">
        <v>31</v>
      </c>
      <c r="E34" s="67">
        <f>'[1]consiladitation'!C350</f>
        <v>360600</v>
      </c>
      <c r="F34" s="63">
        <f>'[1]consiladitation'!AC350</f>
        <v>72.16</v>
      </c>
      <c r="G34" s="70">
        <f>'[1]consiladitation'!AE350</f>
        <v>3376</v>
      </c>
      <c r="H34" s="63">
        <f>'[1]consiladitation'!AM350</f>
        <v>1.91</v>
      </c>
      <c r="I34" s="70">
        <f>E34+G34</f>
        <v>363976</v>
      </c>
      <c r="J34" s="63">
        <f>'[1]consiladitation'!BO350</f>
        <v>71.31</v>
      </c>
    </row>
    <row r="35" spans="1:10" s="4" customFormat="1" ht="30" customHeight="1">
      <c r="A35" s="4" t="s">
        <v>30</v>
      </c>
      <c r="B35" s="5">
        <v>12</v>
      </c>
      <c r="C35" s="15">
        <v>25</v>
      </c>
      <c r="D35" s="18" t="s">
        <v>32</v>
      </c>
      <c r="E35" s="67">
        <f>'[1]consiladitation'!C351</f>
        <v>336034</v>
      </c>
      <c r="F35" s="63">
        <f>'[1]consiladitation'!AC351</f>
        <v>168.73</v>
      </c>
      <c r="G35" s="70">
        <f>'[1]consiladitation'!AE351</f>
        <v>41571</v>
      </c>
      <c r="H35" s="63">
        <f>'[1]consiladitation'!AM351</f>
        <v>5.69</v>
      </c>
      <c r="I35" s="70">
        <f>E35+G35</f>
        <v>377605</v>
      </c>
      <c r="J35" s="63">
        <f>'[1]consiladitation'!BO351</f>
        <v>155.53</v>
      </c>
    </row>
    <row r="36" spans="1:10" s="4" customFormat="1" ht="30" customHeight="1" thickBot="1">
      <c r="A36" s="4" t="s">
        <v>30</v>
      </c>
      <c r="B36" s="5">
        <v>19</v>
      </c>
      <c r="C36" s="16">
        <v>26</v>
      </c>
      <c r="D36" s="21" t="s">
        <v>33</v>
      </c>
      <c r="E36" s="67">
        <f>'[1]consiladitation'!C352</f>
        <v>390190</v>
      </c>
      <c r="F36" s="63">
        <f>'[1]consiladitation'!AC352</f>
        <v>54.21</v>
      </c>
      <c r="G36" s="70">
        <f>'[1]consiladitation'!AE352</f>
        <v>30207</v>
      </c>
      <c r="H36" s="63">
        <f>'[1]consiladitation'!AM352</f>
        <v>1.65</v>
      </c>
      <c r="I36" s="70">
        <f>E36+G36</f>
        <v>420397</v>
      </c>
      <c r="J36" s="63">
        <f>'[1]consiladitation'!BO352</f>
        <v>50.22</v>
      </c>
    </row>
    <row r="37" spans="2:10" s="4" customFormat="1" ht="9.75" customHeight="1" thickBot="1">
      <c r="B37" s="89"/>
      <c r="C37" s="26"/>
      <c r="D37" s="27"/>
      <c r="E37" s="68"/>
      <c r="F37" s="66"/>
      <c r="G37" s="71"/>
      <c r="H37" s="66"/>
      <c r="I37" s="71"/>
      <c r="J37" s="66"/>
    </row>
    <row r="38" spans="3:12" s="8" customFormat="1" ht="30" customHeight="1" thickBot="1">
      <c r="C38" s="51"/>
      <c r="D38" s="22" t="s">
        <v>1</v>
      </c>
      <c r="E38" s="69">
        <f>SUM(E8:E36)</f>
        <v>3284459</v>
      </c>
      <c r="F38" s="133">
        <f>'[1]consiladitation'!AC354</f>
        <v>79.85</v>
      </c>
      <c r="G38" s="69">
        <f>SUM(G8:G36)</f>
        <v>819298</v>
      </c>
      <c r="H38" s="133">
        <f>'[1]consiladitation'!AM354</f>
        <v>12.86</v>
      </c>
      <c r="I38" s="69">
        <f>SUM(I8:I36)</f>
        <v>4103757</v>
      </c>
      <c r="J38" s="133">
        <f>'[1]consiladitation'!BO354</f>
        <v>64.6</v>
      </c>
      <c r="L38" s="164"/>
    </row>
    <row r="39" spans="3:10" ht="27" customHeight="1">
      <c r="C39" s="203" t="s">
        <v>41</v>
      </c>
      <c r="D39" s="236"/>
      <c r="E39" s="237"/>
      <c r="F39" s="237"/>
      <c r="G39" s="237"/>
      <c r="H39" s="237"/>
      <c r="I39" s="237"/>
      <c r="J39" s="238"/>
    </row>
    <row r="40" spans="3:10" ht="12.75">
      <c r="C40" s="204"/>
      <c r="D40" s="239"/>
      <c r="E40" s="240"/>
      <c r="F40" s="240"/>
      <c r="G40" s="240"/>
      <c r="H40" s="240"/>
      <c r="I40" s="240"/>
      <c r="J40" s="241"/>
    </row>
    <row r="41" spans="3:10" ht="13.5" thickBot="1">
      <c r="C41" s="245"/>
      <c r="D41" s="242"/>
      <c r="E41" s="243"/>
      <c r="F41" s="243"/>
      <c r="G41" s="243"/>
      <c r="H41" s="243"/>
      <c r="I41" s="243"/>
      <c r="J41" s="244"/>
    </row>
  </sheetData>
  <sheetProtection/>
  <mergeCells count="11">
    <mergeCell ref="C1:J1"/>
    <mergeCell ref="C2:J2"/>
    <mergeCell ref="C3:J3"/>
    <mergeCell ref="D39:J41"/>
    <mergeCell ref="C39:C41"/>
    <mergeCell ref="C5:C7"/>
    <mergeCell ref="D5:D7"/>
    <mergeCell ref="E5:J5"/>
    <mergeCell ref="E6:F6"/>
    <mergeCell ref="I6:J6"/>
    <mergeCell ref="G6:H6"/>
  </mergeCells>
  <printOptions gridLines="1" horizontalCentered="1" verticalCentered="1"/>
  <pageMargins left="0.5" right="0.5" top="0.5" bottom="0.5" header="0.25" footer="0.25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view="pageBreakPreview" zoomScaleSheetLayoutView="100" zoomScalePageLayoutView="0" workbookViewId="0" topLeftCell="C19">
      <selection activeCell="T45" sqref="T45"/>
    </sheetView>
  </sheetViews>
  <sheetFormatPr defaultColWidth="9.140625" defaultRowHeight="12.75"/>
  <cols>
    <col min="1" max="1" width="29.140625" style="0" bestFit="1" customWidth="1"/>
    <col min="2" max="7" width="12.00390625" style="0" bestFit="1" customWidth="1"/>
    <col min="12" max="12" width="8.57421875" style="0" bestFit="1" customWidth="1"/>
    <col min="13" max="13" width="7.140625" style="0" bestFit="1" customWidth="1"/>
    <col min="18" max="18" width="8.57421875" style="0" bestFit="1" customWidth="1"/>
    <col min="19" max="19" width="6.57421875" style="0" bestFit="1" customWidth="1"/>
    <col min="20" max="22" width="7.7109375" style="0" bestFit="1" customWidth="1"/>
  </cols>
  <sheetData>
    <row r="1" spans="1:22" ht="18">
      <c r="A1" s="262" t="s">
        <v>47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4"/>
    </row>
    <row r="2" spans="1:22" ht="18">
      <c r="A2" s="265" t="s">
        <v>48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7"/>
    </row>
    <row r="3" spans="1:22" ht="19.5">
      <c r="A3" s="268" t="s">
        <v>95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70"/>
    </row>
    <row r="4" spans="1:22" ht="18.75" thickBot="1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3"/>
      <c r="P4" s="104"/>
      <c r="Q4" s="105"/>
      <c r="R4" s="105"/>
      <c r="S4" s="102"/>
      <c r="T4" s="76"/>
      <c r="U4" s="76"/>
      <c r="V4" s="77"/>
    </row>
    <row r="5" spans="1:22" ht="15.75" thickBot="1">
      <c r="A5" s="255" t="s">
        <v>37</v>
      </c>
      <c r="B5" s="271" t="s">
        <v>72</v>
      </c>
      <c r="C5" s="272"/>
      <c r="D5" s="272"/>
      <c r="E5" s="272"/>
      <c r="F5" s="272"/>
      <c r="G5" s="273"/>
      <c r="H5" s="274" t="s">
        <v>49</v>
      </c>
      <c r="I5" s="249"/>
      <c r="J5" s="249"/>
      <c r="K5" s="249"/>
      <c r="L5" s="249"/>
      <c r="M5" s="250"/>
      <c r="N5" s="274" t="s">
        <v>50</v>
      </c>
      <c r="O5" s="249"/>
      <c r="P5" s="249"/>
      <c r="Q5" s="249"/>
      <c r="R5" s="249"/>
      <c r="S5" s="250"/>
      <c r="T5" s="249" t="s">
        <v>51</v>
      </c>
      <c r="U5" s="249"/>
      <c r="V5" s="250"/>
    </row>
    <row r="6" spans="1:22" ht="13.5" customHeight="1" thickBot="1">
      <c r="A6" s="256"/>
      <c r="B6" s="253" t="s">
        <v>52</v>
      </c>
      <c r="C6" s="253" t="s">
        <v>53</v>
      </c>
      <c r="D6" s="258" t="s">
        <v>54</v>
      </c>
      <c r="E6" s="258" t="s">
        <v>55</v>
      </c>
      <c r="F6" s="258" t="s">
        <v>71</v>
      </c>
      <c r="G6" s="260" t="s">
        <v>1</v>
      </c>
      <c r="H6" s="275"/>
      <c r="I6" s="251"/>
      <c r="J6" s="251"/>
      <c r="K6" s="251"/>
      <c r="L6" s="251"/>
      <c r="M6" s="252"/>
      <c r="N6" s="275"/>
      <c r="O6" s="251"/>
      <c r="P6" s="251"/>
      <c r="Q6" s="251"/>
      <c r="R6" s="251"/>
      <c r="S6" s="252"/>
      <c r="T6" s="251"/>
      <c r="U6" s="251"/>
      <c r="V6" s="252"/>
    </row>
    <row r="7" spans="1:22" ht="24" thickBot="1">
      <c r="A7" s="257"/>
      <c r="B7" s="254"/>
      <c r="C7" s="254"/>
      <c r="D7" s="259"/>
      <c r="E7" s="259"/>
      <c r="F7" s="259"/>
      <c r="G7" s="261"/>
      <c r="H7" s="29" t="s">
        <v>52</v>
      </c>
      <c r="I7" s="30" t="s">
        <v>53</v>
      </c>
      <c r="J7" s="30" t="s">
        <v>54</v>
      </c>
      <c r="K7" s="31" t="s">
        <v>55</v>
      </c>
      <c r="L7" s="31" t="s">
        <v>71</v>
      </c>
      <c r="M7" s="72" t="s">
        <v>1</v>
      </c>
      <c r="N7" s="33" t="s">
        <v>56</v>
      </c>
      <c r="O7" s="34" t="s">
        <v>53</v>
      </c>
      <c r="P7" s="34" t="s">
        <v>54</v>
      </c>
      <c r="Q7" s="32" t="s">
        <v>55</v>
      </c>
      <c r="R7" s="32" t="s">
        <v>71</v>
      </c>
      <c r="S7" s="32" t="s">
        <v>1</v>
      </c>
      <c r="T7" s="35" t="s">
        <v>57</v>
      </c>
      <c r="U7" s="35" t="s">
        <v>58</v>
      </c>
      <c r="V7" s="35" t="s">
        <v>82</v>
      </c>
    </row>
    <row r="8" spans="1:22" ht="15">
      <c r="A8" s="97" t="s">
        <v>5</v>
      </c>
      <c r="B8" s="167">
        <f>ROUND(('[3]201202-Year-wise'!U3+'[3]201202-Year-wise'!V3+'[3]201202-Year-wise'!W3+'[3]201202-Year-wise'!X3+'[3]201202-Year-wise'!Y3+'[3]201202-Year-wise'!Z3+'[3]201202-Year-wise'!AA3)/100000,2)</f>
        <v>67.8</v>
      </c>
      <c r="C8" s="168">
        <f>ROUND('[3]201202-Year-wise'!AB3/100000,2)</f>
        <v>29.3</v>
      </c>
      <c r="D8" s="168">
        <f>'[3]201202-Year-wise'!AC3/100000</f>
        <v>47.6239147</v>
      </c>
      <c r="E8" s="168">
        <f>'[3]201202-Year-wise'!AD3/100000</f>
        <v>69.7989427</v>
      </c>
      <c r="F8" s="168">
        <f>SUM('[3]201202-Year-wise'!AE3:AK3)/100000</f>
        <v>62.796709799999995</v>
      </c>
      <c r="G8" s="169">
        <f>B8+C8+D8+E8+F8</f>
        <v>277.3195672</v>
      </c>
      <c r="H8" s="37">
        <f>ROUND(B8/$B$38*100,2)</f>
        <v>0.42</v>
      </c>
      <c r="I8" s="37">
        <f>ROUND(C8/$C$38*100,2)</f>
        <v>0.27</v>
      </c>
      <c r="J8" s="37">
        <f>ROUND(D8/$D$38*100,2)</f>
        <v>0.38</v>
      </c>
      <c r="K8" s="38">
        <f>ROUND(E8/$E$38*100,2)</f>
        <v>0.59</v>
      </c>
      <c r="L8" s="107">
        <f>ROUND(F8/$F$38*100,2)</f>
        <v>0.63</v>
      </c>
      <c r="M8" s="36">
        <f>ROUND(G8/$G$38*100,2)</f>
        <v>0.45</v>
      </c>
      <c r="N8" s="37">
        <f aca="true" t="shared" si="0" ref="N8:N16">ROUND(B8/G8*100,2)</f>
        <v>24.45</v>
      </c>
      <c r="O8" s="37">
        <f aca="true" t="shared" si="1" ref="O8:O16">ROUND(C8/G8*100,2)</f>
        <v>10.57</v>
      </c>
      <c r="P8" s="37">
        <f aca="true" t="shared" si="2" ref="P8:P16">ROUND(D8/G8*100,2)</f>
        <v>17.17</v>
      </c>
      <c r="Q8" s="38">
        <f aca="true" t="shared" si="3" ref="Q8:Q16">ROUND(E8/G8*100,2)</f>
        <v>25.17</v>
      </c>
      <c r="R8" s="36">
        <f>ROUND(F8/G8*100,2)</f>
        <v>22.64</v>
      </c>
      <c r="S8" s="39">
        <f aca="true" t="shared" si="4" ref="S8:S16">ROUND(G8/G8*100,2)</f>
        <v>100</v>
      </c>
      <c r="T8" s="40">
        <f>'[3]201202-Year-wise'!AR3</f>
        <v>57.96</v>
      </c>
      <c r="U8" s="40">
        <f>'[3]201202-Year-wise'!AS3</f>
        <v>64.6</v>
      </c>
      <c r="V8" s="41">
        <f>'[3]201202-Year-wise'!AT3</f>
        <v>53.2</v>
      </c>
    </row>
    <row r="9" spans="1:22" ht="15">
      <c r="A9" s="98" t="s">
        <v>6</v>
      </c>
      <c r="B9" s="170">
        <f>ROUND(('[3]201202-Year-wise'!U4+'[3]201202-Year-wise'!V4+'[3]201202-Year-wise'!W4+'[3]201202-Year-wise'!X4+'[3]201202-Year-wise'!Y4+'[3]201202-Year-wise'!Z4+'[3]201202-Year-wise'!AA4)/100000,2)</f>
        <v>1102.35</v>
      </c>
      <c r="C9" s="166">
        <f>ROUND('[3]201202-Year-wise'!AB4/100000,2)</f>
        <v>414.77</v>
      </c>
      <c r="D9" s="166">
        <f>'[3]201202-Year-wise'!AC4/100000</f>
        <v>280.0790224</v>
      </c>
      <c r="E9" s="166">
        <f>'[3]201202-Year-wise'!AD4/100000</f>
        <v>401.7394339</v>
      </c>
      <c r="F9" s="166">
        <f>SUM('[3]201202-Year-wise'!AE4:AK4)/100000</f>
        <v>506.27897440000004</v>
      </c>
      <c r="G9" s="171">
        <f aca="true" t="shared" si="5" ref="G9:G16">B9+C9+D9+E9+F9</f>
        <v>2705.2174307</v>
      </c>
      <c r="H9" s="41">
        <f aca="true" t="shared" si="6" ref="H9:H38">ROUND(B9/$B$38*100,2)</f>
        <v>6.83</v>
      </c>
      <c r="I9" s="41">
        <f aca="true" t="shared" si="7" ref="I9:I38">ROUND(C9/$C$38*100,2)</f>
        <v>3.83</v>
      </c>
      <c r="J9" s="41">
        <f aca="true" t="shared" si="8" ref="J9:J38">ROUND(D9/$D$38*100,2)</f>
        <v>2.22</v>
      </c>
      <c r="K9" s="42">
        <f aca="true" t="shared" si="9" ref="K9:K36">ROUND(E9/$E$38*100,2)</f>
        <v>3.42</v>
      </c>
      <c r="L9" s="108">
        <f aca="true" t="shared" si="10" ref="L9:L36">ROUND(F9/$F$38*100,2)</f>
        <v>5.06</v>
      </c>
      <c r="M9" s="40">
        <f aca="true" t="shared" si="11" ref="M9:M16">ROUND(G9/$G$38*100,2)</f>
        <v>4.41</v>
      </c>
      <c r="N9" s="41">
        <f t="shared" si="0"/>
        <v>40.75</v>
      </c>
      <c r="O9" s="41">
        <f t="shared" si="1"/>
        <v>15.33</v>
      </c>
      <c r="P9" s="41">
        <f t="shared" si="2"/>
        <v>10.35</v>
      </c>
      <c r="Q9" s="42">
        <f t="shared" si="3"/>
        <v>14.85</v>
      </c>
      <c r="R9" s="106">
        <f aca="true" t="shared" si="12" ref="R9:R16">ROUND(F9/G9*100,2)</f>
        <v>18.71</v>
      </c>
      <c r="S9" s="43">
        <f t="shared" si="4"/>
        <v>100</v>
      </c>
      <c r="T9" s="40">
        <f>'[3]201202-Year-wise'!AR4</f>
        <v>58.15</v>
      </c>
      <c r="U9" s="40">
        <f>'[3]201202-Year-wise'!AS4</f>
        <v>66.95</v>
      </c>
      <c r="V9" s="41">
        <f>'[3]201202-Year-wise'!AT4</f>
        <v>59.44</v>
      </c>
    </row>
    <row r="10" spans="1:22" ht="15">
      <c r="A10" s="98" t="s">
        <v>7</v>
      </c>
      <c r="B10" s="170">
        <f>ROUND(('[3]201202-Year-wise'!U5+'[3]201202-Year-wise'!V5+'[3]201202-Year-wise'!W5+'[3]201202-Year-wise'!X5+'[3]201202-Year-wise'!Y5+'[3]201202-Year-wise'!Z5+'[3]201202-Year-wise'!AA5)/100000,2)</f>
        <v>528.5</v>
      </c>
      <c r="C10" s="166">
        <f>ROUND('[3]201202-Year-wise'!AB5/100000,2)</f>
        <v>549.07</v>
      </c>
      <c r="D10" s="166">
        <f>'[3]201202-Year-wise'!AC5/100000</f>
        <v>502.7659323</v>
      </c>
      <c r="E10" s="166">
        <f>'[3]201202-Year-wise'!AD5/100000</f>
        <v>454.4783168</v>
      </c>
      <c r="F10" s="166">
        <f>SUM('[3]201202-Year-wise'!AE5:AK5)/100000</f>
        <v>316.77286760000004</v>
      </c>
      <c r="G10" s="171">
        <f t="shared" si="5"/>
        <v>2351.5871167000005</v>
      </c>
      <c r="H10" s="41">
        <f t="shared" si="6"/>
        <v>3.28</v>
      </c>
      <c r="I10" s="41">
        <f t="shared" si="7"/>
        <v>5.07</v>
      </c>
      <c r="J10" s="41">
        <f t="shared" si="8"/>
        <v>3.99</v>
      </c>
      <c r="K10" s="42">
        <f t="shared" si="9"/>
        <v>3.87</v>
      </c>
      <c r="L10" s="108">
        <f t="shared" si="10"/>
        <v>3.17</v>
      </c>
      <c r="M10" s="40">
        <f t="shared" si="11"/>
        <v>3.84</v>
      </c>
      <c r="N10" s="41">
        <f t="shared" si="0"/>
        <v>22.47</v>
      </c>
      <c r="O10" s="41">
        <f t="shared" si="1"/>
        <v>23.35</v>
      </c>
      <c r="P10" s="41">
        <f t="shared" si="2"/>
        <v>21.38</v>
      </c>
      <c r="Q10" s="42">
        <f t="shared" si="3"/>
        <v>19.33</v>
      </c>
      <c r="R10" s="106">
        <f t="shared" si="12"/>
        <v>13.47</v>
      </c>
      <c r="S10" s="43">
        <f t="shared" si="4"/>
        <v>100</v>
      </c>
      <c r="T10" s="40">
        <f>'[3]201202-Year-wise'!AR5</f>
        <v>40.11</v>
      </c>
      <c r="U10" s="40">
        <f>'[3]201202-Year-wise'!AS5</f>
        <v>44.45</v>
      </c>
      <c r="V10" s="41">
        <f>'[3]201202-Year-wise'!AT5</f>
        <v>30.739999999999995</v>
      </c>
    </row>
    <row r="11" spans="1:22" ht="15">
      <c r="A11" s="98" t="s">
        <v>8</v>
      </c>
      <c r="B11" s="170">
        <f>ROUND(('[3]201202-Year-wise'!U6+'[3]201202-Year-wise'!V6+'[3]201202-Year-wise'!W6+'[3]201202-Year-wise'!X6+'[3]201202-Year-wise'!Y6+'[3]201202-Year-wise'!Z6+'[3]201202-Year-wise'!AA6)/100000,2)</f>
        <v>832.14</v>
      </c>
      <c r="C11" s="166">
        <f>ROUND('[3]201202-Year-wise'!AB6/100000,2)</f>
        <v>504.75</v>
      </c>
      <c r="D11" s="166">
        <f>'[3]201202-Year-wise'!AC6/100000</f>
        <v>675.6869243000001</v>
      </c>
      <c r="E11" s="166">
        <f>'[3]201202-Year-wise'!AD6/100000</f>
        <v>759.8635156</v>
      </c>
      <c r="F11" s="166">
        <f>SUM('[3]201202-Year-wise'!AE6:AK6)/100000</f>
        <v>702.2651425</v>
      </c>
      <c r="G11" s="171">
        <f t="shared" si="5"/>
        <v>3474.7055824</v>
      </c>
      <c r="H11" s="41">
        <f t="shared" si="6"/>
        <v>5.16</v>
      </c>
      <c r="I11" s="41">
        <f t="shared" si="7"/>
        <v>4.66</v>
      </c>
      <c r="J11" s="41">
        <f t="shared" si="8"/>
        <v>5.37</v>
      </c>
      <c r="K11" s="42">
        <f t="shared" si="9"/>
        <v>6.47</v>
      </c>
      <c r="L11" s="108">
        <f t="shared" si="10"/>
        <v>7.02</v>
      </c>
      <c r="M11" s="40">
        <f t="shared" si="11"/>
        <v>5.67</v>
      </c>
      <c r="N11" s="41">
        <f t="shared" si="0"/>
        <v>23.95</v>
      </c>
      <c r="O11" s="41">
        <f t="shared" si="1"/>
        <v>14.53</v>
      </c>
      <c r="P11" s="41">
        <f t="shared" si="2"/>
        <v>19.45</v>
      </c>
      <c r="Q11" s="42">
        <f t="shared" si="3"/>
        <v>21.87</v>
      </c>
      <c r="R11" s="106">
        <f t="shared" si="12"/>
        <v>20.21</v>
      </c>
      <c r="S11" s="43">
        <f t="shared" si="4"/>
        <v>100</v>
      </c>
      <c r="T11" s="40">
        <f>'[3]201202-Year-wise'!AR6</f>
        <v>39.64</v>
      </c>
      <c r="U11" s="40">
        <f>'[3]201202-Year-wise'!AS6</f>
        <v>48.55</v>
      </c>
      <c r="V11" s="41">
        <f>'[3]201202-Year-wise'!AT6</f>
        <v>11.629999999999995</v>
      </c>
    </row>
    <row r="12" spans="1:22" ht="15">
      <c r="A12" s="98" t="s">
        <v>59</v>
      </c>
      <c r="B12" s="170">
        <f>ROUND(('[3]201202-Year-wise'!U7+'[3]201202-Year-wise'!V7+'[3]201202-Year-wise'!W7+'[3]201202-Year-wise'!X7+'[3]201202-Year-wise'!Y7+'[3]201202-Year-wise'!Z7+'[3]201202-Year-wise'!AA7)/100000,2)</f>
        <v>397.3</v>
      </c>
      <c r="C12" s="166">
        <f>ROUND('[3]201202-Year-wise'!AB7/100000,2)</f>
        <v>187.08</v>
      </c>
      <c r="D12" s="166">
        <f>'[3]201202-Year-wise'!AC7/100000</f>
        <v>315.8761499</v>
      </c>
      <c r="E12" s="166">
        <f>'[3]201202-Year-wise'!AD7/100000</f>
        <v>310.9132854</v>
      </c>
      <c r="F12" s="166">
        <f>SUM('[3]201202-Year-wise'!AE7:AK7)/100000</f>
        <v>226.9184599</v>
      </c>
      <c r="G12" s="171">
        <f t="shared" si="5"/>
        <v>1438.0878952</v>
      </c>
      <c r="H12" s="41">
        <f t="shared" si="6"/>
        <v>2.46</v>
      </c>
      <c r="I12" s="41">
        <f t="shared" si="7"/>
        <v>1.73</v>
      </c>
      <c r="J12" s="41">
        <f t="shared" si="8"/>
        <v>2.51</v>
      </c>
      <c r="K12" s="42">
        <f t="shared" si="9"/>
        <v>2.65</v>
      </c>
      <c r="L12" s="108">
        <f t="shared" si="10"/>
        <v>2.27</v>
      </c>
      <c r="M12" s="40">
        <f t="shared" si="11"/>
        <v>2.35</v>
      </c>
      <c r="N12" s="41">
        <f t="shared" si="0"/>
        <v>27.63</v>
      </c>
      <c r="O12" s="41">
        <f t="shared" si="1"/>
        <v>13.01</v>
      </c>
      <c r="P12" s="41">
        <f t="shared" si="2"/>
        <v>21.97</v>
      </c>
      <c r="Q12" s="42">
        <f t="shared" si="3"/>
        <v>21.62</v>
      </c>
      <c r="R12" s="106">
        <f t="shared" si="12"/>
        <v>15.78</v>
      </c>
      <c r="S12" s="43">
        <f t="shared" si="4"/>
        <v>100</v>
      </c>
      <c r="T12" s="40">
        <f>'[3]201202-Year-wise'!AR7</f>
        <v>72.05</v>
      </c>
      <c r="U12" s="40">
        <f>'[3]201202-Year-wise'!AS7</f>
        <v>73.32</v>
      </c>
      <c r="V12" s="41">
        <f>'[3]201202-Year-wise'!AT7</f>
        <v>68.7</v>
      </c>
    </row>
    <row r="13" spans="1:22" ht="15">
      <c r="A13" s="98" t="s">
        <v>10</v>
      </c>
      <c r="B13" s="170">
        <f>ROUND(('[3]201202-Year-wise'!U8+'[3]201202-Year-wise'!V8+'[3]201202-Year-wise'!W8+'[3]201202-Year-wise'!X8+'[3]201202-Year-wise'!Y8+'[3]201202-Year-wise'!Z8+'[3]201202-Year-wise'!AA8)/100000,2)</f>
        <v>431.8</v>
      </c>
      <c r="C13" s="166">
        <f>ROUND('[3]201202-Year-wise'!AB8/100000,2)</f>
        <v>501.95</v>
      </c>
      <c r="D13" s="166">
        <f>'[3]201202-Year-wise'!AC8/100000</f>
        <v>504.9817886</v>
      </c>
      <c r="E13" s="166">
        <f>'[3]201202-Year-wise'!AD8/100000</f>
        <v>452.7868537</v>
      </c>
      <c r="F13" s="166">
        <f>SUM('[3]201202-Year-wise'!AE8:AK8)/100000</f>
        <v>395.50764699999996</v>
      </c>
      <c r="G13" s="171">
        <f t="shared" si="5"/>
        <v>2287.0262893</v>
      </c>
      <c r="H13" s="41">
        <f>ROUND(B13/$B$38*100,2)</f>
        <v>2.68</v>
      </c>
      <c r="I13" s="41">
        <f t="shared" si="7"/>
        <v>4.63</v>
      </c>
      <c r="J13" s="41">
        <f t="shared" si="8"/>
        <v>4.01</v>
      </c>
      <c r="K13" s="42">
        <f t="shared" si="9"/>
        <v>3.86</v>
      </c>
      <c r="L13" s="108">
        <f t="shared" si="10"/>
        <v>3.95</v>
      </c>
      <c r="M13" s="40">
        <f t="shared" si="11"/>
        <v>3.73</v>
      </c>
      <c r="N13" s="41">
        <f t="shared" si="0"/>
        <v>18.88</v>
      </c>
      <c r="O13" s="41">
        <f t="shared" si="1"/>
        <v>21.95</v>
      </c>
      <c r="P13" s="41">
        <f t="shared" si="2"/>
        <v>22.08</v>
      </c>
      <c r="Q13" s="42">
        <f t="shared" si="3"/>
        <v>19.8</v>
      </c>
      <c r="R13" s="106">
        <f t="shared" si="12"/>
        <v>17.29</v>
      </c>
      <c r="S13" s="43">
        <f t="shared" si="4"/>
        <v>100</v>
      </c>
      <c r="T13" s="40">
        <f>'[3]201202-Year-wise'!AR8</f>
        <v>32.2</v>
      </c>
      <c r="U13" s="40">
        <f>'[3]201202-Year-wise'!AS8</f>
        <v>18.980000000000004</v>
      </c>
      <c r="V13" s="41">
        <f>'[3]201202-Year-wise'!AT8</f>
        <v>35.34</v>
      </c>
    </row>
    <row r="14" spans="1:22" ht="15">
      <c r="A14" s="98" t="s">
        <v>11</v>
      </c>
      <c r="B14" s="170">
        <f>ROUND(('[3]201202-Year-wise'!U9+'[3]201202-Year-wise'!V9+'[3]201202-Year-wise'!W9+'[3]201202-Year-wise'!X9+'[3]201202-Year-wise'!Y9+'[3]201202-Year-wise'!Z9+'[3]201202-Year-wise'!AA9)/100000,2)</f>
        <v>1179.11</v>
      </c>
      <c r="C14" s="166">
        <f>ROUND('[3]201202-Year-wise'!AB9/100000,2)</f>
        <v>346.83</v>
      </c>
      <c r="D14" s="166">
        <f>'[3]201202-Year-wise'!AC9/100000</f>
        <v>531.2435005</v>
      </c>
      <c r="E14" s="166">
        <f>'[3]201202-Year-wise'!AD9/100000</f>
        <v>663.8737758</v>
      </c>
      <c r="F14" s="166">
        <f>SUM('[3]201202-Year-wise'!AE9:AK9)/100000</f>
        <v>637.4305903999999</v>
      </c>
      <c r="G14" s="171">
        <f t="shared" si="5"/>
        <v>3358.4878667</v>
      </c>
      <c r="H14" s="41">
        <f t="shared" si="6"/>
        <v>7.31</v>
      </c>
      <c r="I14" s="41">
        <f t="shared" si="7"/>
        <v>3.2</v>
      </c>
      <c r="J14" s="41">
        <f t="shared" si="8"/>
        <v>4.22</v>
      </c>
      <c r="K14" s="42">
        <f>ROUND(E14/$E$38*100,2)</f>
        <v>5.65</v>
      </c>
      <c r="L14" s="108">
        <f t="shared" si="10"/>
        <v>6.37</v>
      </c>
      <c r="M14" s="40">
        <f t="shared" si="11"/>
        <v>5.48</v>
      </c>
      <c r="N14" s="41">
        <f t="shared" si="0"/>
        <v>35.11</v>
      </c>
      <c r="O14" s="41">
        <f t="shared" si="1"/>
        <v>10.33</v>
      </c>
      <c r="P14" s="41">
        <f t="shared" si="2"/>
        <v>15.82</v>
      </c>
      <c r="Q14" s="42">
        <f t="shared" si="3"/>
        <v>19.77</v>
      </c>
      <c r="R14" s="106">
        <f t="shared" si="12"/>
        <v>18.98</v>
      </c>
      <c r="S14" s="43">
        <f t="shared" si="4"/>
        <v>100</v>
      </c>
      <c r="T14" s="40">
        <f>'[3]201202-Year-wise'!AR9</f>
        <v>20.900000000000006</v>
      </c>
      <c r="U14" s="40">
        <f>'[3]201202-Year-wise'!AS9</f>
        <v>27.290000000000006</v>
      </c>
      <c r="V14" s="41">
        <f>'[3]201202-Year-wise'!AT9</f>
        <v>27.58</v>
      </c>
    </row>
    <row r="15" spans="1:22" ht="15">
      <c r="A15" s="98" t="s">
        <v>12</v>
      </c>
      <c r="B15" s="170">
        <f>ROUND(('[3]201202-Year-wise'!U10+'[3]201202-Year-wise'!V10+'[3]201202-Year-wise'!W10+'[3]201202-Year-wise'!X10+'[3]201202-Year-wise'!Y10+'[3]201202-Year-wise'!Z10+'[3]201202-Year-wise'!AA10)/100000,2)</f>
        <v>478.72</v>
      </c>
      <c r="C15" s="166">
        <f>ROUND('[3]201202-Year-wise'!AB10/100000,2)</f>
        <v>382.79</v>
      </c>
      <c r="D15" s="166">
        <f>'[3]201202-Year-wise'!AC10/100000</f>
        <v>299.6628996</v>
      </c>
      <c r="E15" s="166">
        <f>'[3]201202-Year-wise'!AD10/100000</f>
        <v>533.8873762</v>
      </c>
      <c r="F15" s="166">
        <f>SUM('[3]201202-Year-wise'!AE10:AK10)/100000</f>
        <v>426.63264819999995</v>
      </c>
      <c r="G15" s="171">
        <f t="shared" si="5"/>
        <v>2121.692924</v>
      </c>
      <c r="H15" s="41">
        <f t="shared" si="6"/>
        <v>2.97</v>
      </c>
      <c r="I15" s="41">
        <f t="shared" si="7"/>
        <v>3.53</v>
      </c>
      <c r="J15" s="41">
        <f t="shared" si="8"/>
        <v>2.38</v>
      </c>
      <c r="K15" s="42">
        <f t="shared" si="9"/>
        <v>4.55</v>
      </c>
      <c r="L15" s="108">
        <f t="shared" si="10"/>
        <v>4.26</v>
      </c>
      <c r="M15" s="40">
        <f t="shared" si="11"/>
        <v>3.46</v>
      </c>
      <c r="N15" s="41">
        <f t="shared" si="0"/>
        <v>22.56</v>
      </c>
      <c r="O15" s="41">
        <f t="shared" si="1"/>
        <v>18.04</v>
      </c>
      <c r="P15" s="41">
        <f t="shared" si="2"/>
        <v>14.12</v>
      </c>
      <c r="Q15" s="42">
        <f t="shared" si="3"/>
        <v>25.16</v>
      </c>
      <c r="R15" s="106">
        <f t="shared" si="12"/>
        <v>20.11</v>
      </c>
      <c r="S15" s="43">
        <f t="shared" si="4"/>
        <v>100</v>
      </c>
      <c r="T15" s="40">
        <f>'[3]201202-Year-wise'!AR10</f>
        <v>50.39</v>
      </c>
      <c r="U15" s="40">
        <f>'[3]201202-Year-wise'!AS10</f>
        <v>55.98</v>
      </c>
      <c r="V15" s="41">
        <f>'[3]201202-Year-wise'!AT10</f>
        <v>47.88</v>
      </c>
    </row>
    <row r="16" spans="1:22" ht="15.75" thickBot="1">
      <c r="A16" s="175" t="s">
        <v>13</v>
      </c>
      <c r="B16" s="176">
        <f>ROUND(('[3]201202-Year-wise'!U11+'[3]201202-Year-wise'!V11+'[3]201202-Year-wise'!W11+'[3]201202-Year-wise'!X11+'[3]201202-Year-wise'!Y11+'[3]201202-Year-wise'!Z11+'[3]201202-Year-wise'!AA11)/100000,2)</f>
        <v>792.91</v>
      </c>
      <c r="C16" s="177">
        <f>ROUND('[3]201202-Year-wise'!AB11/100000,2)</f>
        <v>399.1</v>
      </c>
      <c r="D16" s="177">
        <f>'[3]201202-Year-wise'!AC11/100000</f>
        <v>760.6268441</v>
      </c>
      <c r="E16" s="177">
        <f>'[3]201202-Year-wise'!AD11/100000</f>
        <v>685.1605259999999</v>
      </c>
      <c r="F16" s="177">
        <f>SUM('[3]201202-Year-wise'!AE11:AK11)/100000</f>
        <v>480.45422060000004</v>
      </c>
      <c r="G16" s="178">
        <f t="shared" si="5"/>
        <v>3118.2515907</v>
      </c>
      <c r="H16" s="179">
        <f t="shared" si="6"/>
        <v>4.91</v>
      </c>
      <c r="I16" s="179">
        <f t="shared" si="7"/>
        <v>3.68</v>
      </c>
      <c r="J16" s="179">
        <f t="shared" si="8"/>
        <v>6.04</v>
      </c>
      <c r="K16" s="180">
        <f t="shared" si="9"/>
        <v>5.84</v>
      </c>
      <c r="L16" s="181">
        <f t="shared" si="10"/>
        <v>4.8</v>
      </c>
      <c r="M16" s="182">
        <f t="shared" si="11"/>
        <v>5.09</v>
      </c>
      <c r="N16" s="179">
        <f t="shared" si="0"/>
        <v>25.43</v>
      </c>
      <c r="O16" s="179">
        <f t="shared" si="1"/>
        <v>12.8</v>
      </c>
      <c r="P16" s="179">
        <f t="shared" si="2"/>
        <v>24.39</v>
      </c>
      <c r="Q16" s="180">
        <f t="shared" si="3"/>
        <v>21.97</v>
      </c>
      <c r="R16" s="183">
        <f t="shared" si="12"/>
        <v>15.41</v>
      </c>
      <c r="S16" s="184">
        <f t="shared" si="4"/>
        <v>100</v>
      </c>
      <c r="T16" s="182">
        <f>'[3]201202-Year-wise'!AR11</f>
        <v>61.79</v>
      </c>
      <c r="U16" s="182">
        <f>'[3]201202-Year-wise'!AS11</f>
        <v>70.97</v>
      </c>
      <c r="V16" s="179">
        <f>'[3]201202-Year-wise'!AT11</f>
        <v>51.89</v>
      </c>
    </row>
    <row r="17" spans="1:22" ht="15.75" thickBot="1">
      <c r="A17" s="191"/>
      <c r="B17" s="192"/>
      <c r="C17" s="193"/>
      <c r="D17" s="193"/>
      <c r="E17" s="193"/>
      <c r="F17" s="193"/>
      <c r="G17" s="194"/>
      <c r="H17" s="195"/>
      <c r="I17" s="195"/>
      <c r="J17" s="195"/>
      <c r="K17" s="196"/>
      <c r="L17" s="197"/>
      <c r="M17" s="198"/>
      <c r="N17" s="195"/>
      <c r="O17" s="195"/>
      <c r="P17" s="195"/>
      <c r="Q17" s="196"/>
      <c r="R17" s="198"/>
      <c r="S17" s="199"/>
      <c r="T17" s="198"/>
      <c r="U17" s="198"/>
      <c r="V17" s="195"/>
    </row>
    <row r="18" spans="1:22" ht="15">
      <c r="A18" s="185" t="s">
        <v>15</v>
      </c>
      <c r="B18" s="186">
        <f>ROUND(('[3]201202-Year-wise'!U13+'[3]201202-Year-wise'!V13+'[3]201202-Year-wise'!W13+'[3]201202-Year-wise'!X13+'[3]201202-Year-wise'!Y13+'[3]201202-Year-wise'!Z13+'[3]201202-Year-wise'!AA13)/100000,2)</f>
        <v>1003.57</v>
      </c>
      <c r="C18" s="187">
        <f>ROUND('[3]201202-Year-wise'!AB13/100000,2)</f>
        <v>439.02</v>
      </c>
      <c r="D18" s="187">
        <f>'[3]201202-Year-wise'!AC13/100000</f>
        <v>283.70208310000004</v>
      </c>
      <c r="E18" s="187">
        <f>'[3]201202-Year-wise'!AD13/100000</f>
        <v>294.6029689</v>
      </c>
      <c r="F18" s="187">
        <f>SUM('[3]201202-Year-wise'!AE13:AK13)/100000</f>
        <v>208.58201210000001</v>
      </c>
      <c r="G18" s="188">
        <f>B18+C18+D18+E18+F18</f>
        <v>2229.4770641</v>
      </c>
      <c r="H18" s="189">
        <f t="shared" si="6"/>
        <v>6.22</v>
      </c>
      <c r="I18" s="189">
        <f t="shared" si="7"/>
        <v>4.05</v>
      </c>
      <c r="J18" s="189">
        <f t="shared" si="8"/>
        <v>2.25</v>
      </c>
      <c r="K18" s="38">
        <f t="shared" si="9"/>
        <v>2.51</v>
      </c>
      <c r="L18" s="108">
        <f t="shared" si="10"/>
        <v>2.09</v>
      </c>
      <c r="M18" s="106">
        <f>ROUND(G18/$G$38*100,2)</f>
        <v>3.64</v>
      </c>
      <c r="N18" s="189">
        <f>ROUND(B18/G18*100,2)</f>
        <v>45.01</v>
      </c>
      <c r="O18" s="189">
        <f>ROUND(C18/G18*100,2)</f>
        <v>19.69</v>
      </c>
      <c r="P18" s="189">
        <f>ROUND(D18/G18*100,2)</f>
        <v>12.73</v>
      </c>
      <c r="Q18" s="38">
        <f>ROUND(E18/G18*100,2)</f>
        <v>13.21</v>
      </c>
      <c r="R18" s="106">
        <f>ROUND(F18/G18*100,2)</f>
        <v>9.36</v>
      </c>
      <c r="S18" s="190">
        <f>ROUND(G18/G18*100,2)</f>
        <v>100</v>
      </c>
      <c r="T18" s="106">
        <f>'[3]201202-Year-wise'!AR13</f>
        <v>65.53</v>
      </c>
      <c r="U18" s="106">
        <f>'[3]201202-Year-wise'!AS13</f>
        <v>75.43</v>
      </c>
      <c r="V18" s="189">
        <f>'[3]201202-Year-wise'!AT13</f>
        <v>78.3</v>
      </c>
    </row>
    <row r="19" spans="1:22" ht="15">
      <c r="A19" s="98" t="s">
        <v>16</v>
      </c>
      <c r="B19" s="170">
        <f>ROUND(('[3]201202-Year-wise'!U14+'[3]201202-Year-wise'!V14+'[3]201202-Year-wise'!W14+'[3]201202-Year-wise'!X14+'[3]201202-Year-wise'!Y14+'[3]201202-Year-wise'!Z14+'[3]201202-Year-wise'!AA14)/100000,2)</f>
        <v>399.93</v>
      </c>
      <c r="C19" s="166">
        <f>ROUND('[3]201202-Year-wise'!AB14/100000,2)</f>
        <v>255.51</v>
      </c>
      <c r="D19" s="166">
        <f>'[3]201202-Year-wise'!AC14/100000</f>
        <v>353.26424369999995</v>
      </c>
      <c r="E19" s="166">
        <f>'[3]201202-Year-wise'!AD14/100000</f>
        <v>594.1098360999999</v>
      </c>
      <c r="F19" s="166">
        <f>SUM('[3]201202-Year-wise'!AE14:AK14)/100000</f>
        <v>575.8263059000001</v>
      </c>
      <c r="G19" s="171">
        <f>B19+C19+D19+E19+F19</f>
        <v>2178.6403857</v>
      </c>
      <c r="H19" s="41">
        <f>ROUND(B19/$B$38*100,2)</f>
        <v>2.48</v>
      </c>
      <c r="I19" s="41">
        <f>ROUND(C19/$C$38*100,2)</f>
        <v>2.36</v>
      </c>
      <c r="J19" s="41">
        <f>ROUND(D19/$D$38*100,2)</f>
        <v>2.81</v>
      </c>
      <c r="K19" s="42">
        <f>ROUND(E19/$E$38*100,2)</f>
        <v>5.06</v>
      </c>
      <c r="L19" s="108">
        <f t="shared" si="10"/>
        <v>5.76</v>
      </c>
      <c r="M19" s="40">
        <f>ROUND(G19/$G$38*100,2)</f>
        <v>3.55</v>
      </c>
      <c r="N19" s="41">
        <f>ROUND(B19/G19*100,2)</f>
        <v>18.36</v>
      </c>
      <c r="O19" s="41">
        <f>ROUND(C19/G19*100,2)</f>
        <v>11.73</v>
      </c>
      <c r="P19" s="41">
        <f>ROUND(D19/G19*100,2)</f>
        <v>16.21</v>
      </c>
      <c r="Q19" s="42">
        <f>ROUND(E19/G19*100,2)</f>
        <v>27.27</v>
      </c>
      <c r="R19" s="106">
        <f>ROUND(F19/G19*100,2)</f>
        <v>26.43</v>
      </c>
      <c r="S19" s="43">
        <f>ROUND(G19/G19*100,2)</f>
        <v>100</v>
      </c>
      <c r="T19" s="40">
        <f>'[3]201202-Year-wise'!AR14</f>
        <v>74.6</v>
      </c>
      <c r="U19" s="40">
        <f>'[3]201202-Year-wise'!AS14</f>
        <v>79.62</v>
      </c>
      <c r="V19" s="41">
        <f>'[3]201202-Year-wise'!AT14</f>
        <v>77.78999999999999</v>
      </c>
    </row>
    <row r="20" spans="1:22" ht="15">
      <c r="A20" s="98" t="s">
        <v>60</v>
      </c>
      <c r="B20" s="170">
        <f>ROUND(('[3]201202-Year-wise'!U15+'[3]201202-Year-wise'!V15+'[3]201202-Year-wise'!W15+'[3]201202-Year-wise'!X15+'[3]201202-Year-wise'!Y15+'[3]201202-Year-wise'!Z15+'[3]201202-Year-wise'!AA15)/100000,2)</f>
        <v>2805.54</v>
      </c>
      <c r="C20" s="166">
        <f>ROUND('[3]201202-Year-wise'!AB15/100000,2)</f>
        <v>1391.45</v>
      </c>
      <c r="D20" s="166">
        <f>'[3]201202-Year-wise'!AC15/100000</f>
        <v>869.0021043</v>
      </c>
      <c r="E20" s="166">
        <f>'[3]201202-Year-wise'!AD15/100000</f>
        <v>712.953615</v>
      </c>
      <c r="F20" s="166">
        <f>SUM('[3]201202-Year-wise'!AE15:AK15)/100000</f>
        <v>219.7185728</v>
      </c>
      <c r="G20" s="171">
        <f>B20+C20+D20+E20+F20</f>
        <v>5998.6642921</v>
      </c>
      <c r="H20" s="41">
        <f t="shared" si="6"/>
        <v>17.39</v>
      </c>
      <c r="I20" s="41">
        <f t="shared" si="7"/>
        <v>12.85</v>
      </c>
      <c r="J20" s="41">
        <f t="shared" si="8"/>
        <v>6.9</v>
      </c>
      <c r="K20" s="42">
        <f t="shared" si="9"/>
        <v>6.07</v>
      </c>
      <c r="L20" s="108">
        <f t="shared" si="10"/>
        <v>2.2</v>
      </c>
      <c r="M20" s="40">
        <f>ROUND(G20/$G$38*100,2)</f>
        <v>9.79</v>
      </c>
      <c r="N20" s="41">
        <f>ROUND(B20/G20*100,2)</f>
        <v>46.77</v>
      </c>
      <c r="O20" s="41">
        <f>ROUND(C20/G20*100,2)</f>
        <v>23.2</v>
      </c>
      <c r="P20" s="41">
        <f>ROUND(D20/G20*100,2)</f>
        <v>14.49</v>
      </c>
      <c r="Q20" s="42">
        <f>ROUND(E20/G20*100,2)</f>
        <v>11.89</v>
      </c>
      <c r="R20" s="106">
        <f>ROUND(F20/G20*100,2)</f>
        <v>3.66</v>
      </c>
      <c r="S20" s="43">
        <f>ROUND(G20/G20*100,2)</f>
        <v>100</v>
      </c>
      <c r="T20" s="40">
        <f>'[3]201202-Year-wise'!AR15</f>
        <v>73.44</v>
      </c>
      <c r="U20" s="40">
        <f>'[3]201202-Year-wise'!AS15</f>
        <v>79.89</v>
      </c>
      <c r="V20" s="41">
        <f>'[3]201202-Year-wise'!AT15</f>
        <v>83.01</v>
      </c>
    </row>
    <row r="21" spans="1:22" ht="15.75" thickBot="1">
      <c r="A21" s="98" t="s">
        <v>18</v>
      </c>
      <c r="B21" s="170">
        <f>ROUND(('[3]201202-Year-wise'!U16+'[3]201202-Year-wise'!V16+'[3]201202-Year-wise'!W16+'[3]201202-Year-wise'!X16+'[3]201202-Year-wise'!Y16+'[3]201202-Year-wise'!Z16+'[3]201202-Year-wise'!AA16)/100000,2)</f>
        <v>1393.35</v>
      </c>
      <c r="C21" s="166">
        <f>ROUND('[3]201202-Year-wise'!AB16/100000,2)</f>
        <v>1262.13</v>
      </c>
      <c r="D21" s="166">
        <f>'[3]201202-Year-wise'!AC16/100000</f>
        <v>1013.8485904</v>
      </c>
      <c r="E21" s="166">
        <f>'[3]201202-Year-wise'!AD16/100000</f>
        <v>651.7807521999999</v>
      </c>
      <c r="F21" s="166">
        <f>SUM('[3]201202-Year-wise'!AE16:AK16)/100000</f>
        <v>486.36185340000003</v>
      </c>
      <c r="G21" s="171">
        <f>B21+C21+D21+E21+F21</f>
        <v>4807.4711959999995</v>
      </c>
      <c r="H21" s="41">
        <f t="shared" si="6"/>
        <v>8.64</v>
      </c>
      <c r="I21" s="41">
        <f t="shared" si="7"/>
        <v>11.65</v>
      </c>
      <c r="J21" s="41">
        <f t="shared" si="8"/>
        <v>8.05</v>
      </c>
      <c r="K21" s="42">
        <f t="shared" si="9"/>
        <v>5.55</v>
      </c>
      <c r="L21" s="108">
        <f t="shared" si="10"/>
        <v>4.86</v>
      </c>
      <c r="M21" s="40">
        <f>ROUND(G21/$G$38*100,2)</f>
        <v>7.84</v>
      </c>
      <c r="N21" s="41">
        <f>ROUND(B21/G21*100,2)</f>
        <v>28.98</v>
      </c>
      <c r="O21" s="41">
        <f>ROUND(C21/G21*100,2)</f>
        <v>26.25</v>
      </c>
      <c r="P21" s="41">
        <f>ROUND(D21/G21*100,2)</f>
        <v>21.09</v>
      </c>
      <c r="Q21" s="42">
        <f>ROUND(E21/G21*100,2)</f>
        <v>13.56</v>
      </c>
      <c r="R21" s="106">
        <f>ROUND(F21/G21*100,2)</f>
        <v>10.12</v>
      </c>
      <c r="S21" s="43">
        <f>ROUND(G21/G21*100,2)</f>
        <v>100</v>
      </c>
      <c r="T21" s="40">
        <f>'[3]201202-Year-wise'!AR16</f>
        <v>77.95</v>
      </c>
      <c r="U21" s="40">
        <f>'[3]201202-Year-wise'!AS16</f>
        <v>72.86</v>
      </c>
      <c r="V21" s="41">
        <f>'[3]201202-Year-wise'!AT16</f>
        <v>87.28</v>
      </c>
    </row>
    <row r="22" spans="1:22" ht="15.75" thickBot="1">
      <c r="A22" s="191"/>
      <c r="B22" s="192"/>
      <c r="C22" s="193"/>
      <c r="D22" s="193"/>
      <c r="E22" s="193"/>
      <c r="F22" s="193"/>
      <c r="G22" s="194"/>
      <c r="H22" s="195"/>
      <c r="I22" s="195"/>
      <c r="J22" s="195"/>
      <c r="K22" s="196"/>
      <c r="L22" s="197"/>
      <c r="M22" s="198"/>
      <c r="N22" s="195"/>
      <c r="O22" s="195"/>
      <c r="P22" s="195"/>
      <c r="Q22" s="196"/>
      <c r="R22" s="198"/>
      <c r="S22" s="199"/>
      <c r="T22" s="198"/>
      <c r="U22" s="198"/>
      <c r="V22" s="195"/>
    </row>
    <row r="23" spans="1:22" ht="15">
      <c r="A23" s="98" t="s">
        <v>20</v>
      </c>
      <c r="B23" s="170">
        <f>ROUND(('[3]201202-Year-wise'!U18+'[3]201202-Year-wise'!V18+'[3]201202-Year-wise'!W18+'[3]201202-Year-wise'!X18+'[3]201202-Year-wise'!Y18+'[3]201202-Year-wise'!Z18+'[3]201202-Year-wise'!AA18)/100000,2)</f>
        <v>204.42</v>
      </c>
      <c r="C23" s="166">
        <f>ROUND('[3]201202-Year-wise'!AB18/100000,2)</f>
        <v>343.67</v>
      </c>
      <c r="D23" s="166">
        <f>'[3]201202-Year-wise'!AC18/100000</f>
        <v>270.5395879</v>
      </c>
      <c r="E23" s="166">
        <f>'[3]201202-Year-wise'!AD18/100000</f>
        <v>134.3040806</v>
      </c>
      <c r="F23" s="166">
        <f>SUM('[3]201202-Year-wise'!AE18:AK18)/100000</f>
        <v>138.8966514</v>
      </c>
      <c r="G23" s="171">
        <f aca="true" t="shared" si="13" ref="G23:G30">B23+C23+D23+E23+F23</f>
        <v>1091.8303199000002</v>
      </c>
      <c r="H23" s="41">
        <f t="shared" si="6"/>
        <v>1.27</v>
      </c>
      <c r="I23" s="41">
        <f t="shared" si="7"/>
        <v>3.17</v>
      </c>
      <c r="J23" s="41">
        <f t="shared" si="8"/>
        <v>2.15</v>
      </c>
      <c r="K23" s="42">
        <f t="shared" si="9"/>
        <v>1.14</v>
      </c>
      <c r="L23" s="108">
        <f t="shared" si="10"/>
        <v>1.39</v>
      </c>
      <c r="M23" s="40">
        <f aca="true" t="shared" si="14" ref="M23:M30">ROUND(G23/$G$38*100,2)</f>
        <v>1.78</v>
      </c>
      <c r="N23" s="41">
        <f aca="true" t="shared" si="15" ref="N23:N30">ROUND(B23/G23*100,2)</f>
        <v>18.72</v>
      </c>
      <c r="O23" s="41">
        <f aca="true" t="shared" si="16" ref="O23:O30">ROUND(C23/G23*100,2)</f>
        <v>31.48</v>
      </c>
      <c r="P23" s="41">
        <f aca="true" t="shared" si="17" ref="P23:P30">ROUND(D23/G23*100,2)</f>
        <v>24.78</v>
      </c>
      <c r="Q23" s="42">
        <f aca="true" t="shared" si="18" ref="Q23:Q30">ROUND(E23/G23*100,2)</f>
        <v>12.3</v>
      </c>
      <c r="R23" s="106">
        <f aca="true" t="shared" si="19" ref="R23:R30">ROUND(F23/G23*100,2)</f>
        <v>12.72</v>
      </c>
      <c r="S23" s="43">
        <f aca="true" t="shared" si="20" ref="S23:S30">ROUND(G23/G23*100,2)</f>
        <v>100</v>
      </c>
      <c r="T23" s="40">
        <f>'[3]201202-Year-wise'!AR18</f>
        <v>37.58</v>
      </c>
      <c r="U23" s="40">
        <f>'[3]201202-Year-wise'!AS18</f>
        <v>73.37</v>
      </c>
      <c r="V23" s="41">
        <f>'[3]201202-Year-wise'!AT18</f>
        <v>37.99</v>
      </c>
    </row>
    <row r="24" spans="1:22" ht="15">
      <c r="A24" s="98" t="s">
        <v>21</v>
      </c>
      <c r="B24" s="170">
        <f>ROUND(('[3]201202-Year-wise'!U19+'[3]201202-Year-wise'!V19+'[3]201202-Year-wise'!W19+'[3]201202-Year-wise'!X19+'[3]201202-Year-wise'!Y19+'[3]201202-Year-wise'!Z19+'[3]201202-Year-wise'!AA19)/100000,2)</f>
        <v>70.19</v>
      </c>
      <c r="C24" s="166">
        <f>ROUND('[3]201202-Year-wise'!AB19/100000,2)</f>
        <v>83</v>
      </c>
      <c r="D24" s="166">
        <f>'[3]201202-Year-wise'!AC19/100000</f>
        <v>108.8964517</v>
      </c>
      <c r="E24" s="166">
        <f>'[3]201202-Year-wise'!AD19/100000</f>
        <v>75.8221766</v>
      </c>
      <c r="F24" s="166">
        <f>SUM('[3]201202-Year-wise'!AE19:AK19)/100000</f>
        <v>92.5265988</v>
      </c>
      <c r="G24" s="171">
        <f t="shared" si="13"/>
        <v>430.4352271</v>
      </c>
      <c r="H24" s="41">
        <f t="shared" si="6"/>
        <v>0.44</v>
      </c>
      <c r="I24" s="41">
        <f t="shared" si="7"/>
        <v>0.77</v>
      </c>
      <c r="J24" s="41">
        <f t="shared" si="8"/>
        <v>0.86</v>
      </c>
      <c r="K24" s="42">
        <f t="shared" si="9"/>
        <v>0.65</v>
      </c>
      <c r="L24" s="108">
        <f t="shared" si="10"/>
        <v>0.92</v>
      </c>
      <c r="M24" s="40">
        <f t="shared" si="14"/>
        <v>0.7</v>
      </c>
      <c r="N24" s="41">
        <f t="shared" si="15"/>
        <v>16.31</v>
      </c>
      <c r="O24" s="41">
        <f t="shared" si="16"/>
        <v>19.28</v>
      </c>
      <c r="P24" s="41">
        <f t="shared" si="17"/>
        <v>25.3</v>
      </c>
      <c r="Q24" s="42">
        <f t="shared" si="18"/>
        <v>17.62</v>
      </c>
      <c r="R24" s="106">
        <f t="shared" si="19"/>
        <v>21.5</v>
      </c>
      <c r="S24" s="43">
        <f t="shared" si="20"/>
        <v>100</v>
      </c>
      <c r="T24" s="40">
        <f>'[3]201202-Year-wise'!AR19</f>
        <v>74.41</v>
      </c>
      <c r="U24" s="40">
        <f>'[3]201202-Year-wise'!AS19</f>
        <v>42.45</v>
      </c>
      <c r="V24" s="41">
        <f>'[3]201202-Year-wise'!AT19</f>
        <v>87.78999999999999</v>
      </c>
    </row>
    <row r="25" spans="1:22" ht="15">
      <c r="A25" s="98" t="s">
        <v>22</v>
      </c>
      <c r="B25" s="170">
        <f>ROUND(('[3]201202-Year-wise'!U20+'[3]201202-Year-wise'!V20+'[3]201202-Year-wise'!W20+'[3]201202-Year-wise'!X20+'[3]201202-Year-wise'!Y20+'[3]201202-Year-wise'!Z20+'[3]201202-Year-wise'!AA20)/100000,2)</f>
        <v>757.77</v>
      </c>
      <c r="C25" s="166">
        <f>ROUND('[3]201202-Year-wise'!AB20/100000,2)</f>
        <v>436.2</v>
      </c>
      <c r="D25" s="166">
        <f>'[3]201202-Year-wise'!AC20/100000</f>
        <v>556.1772444</v>
      </c>
      <c r="E25" s="166">
        <f>'[3]201202-Year-wise'!AD20/100000</f>
        <v>282.7473156</v>
      </c>
      <c r="F25" s="166">
        <f>SUM('[3]201202-Year-wise'!AE20:AK20)/100000</f>
        <v>360.96341120000005</v>
      </c>
      <c r="G25" s="171">
        <f t="shared" si="13"/>
        <v>2393.8579712</v>
      </c>
      <c r="H25" s="41">
        <f t="shared" si="6"/>
        <v>4.7</v>
      </c>
      <c r="I25" s="41">
        <f t="shared" si="7"/>
        <v>4.03</v>
      </c>
      <c r="J25" s="41">
        <f t="shared" si="8"/>
        <v>4.42</v>
      </c>
      <c r="K25" s="42">
        <f t="shared" si="9"/>
        <v>2.41</v>
      </c>
      <c r="L25" s="108">
        <f t="shared" si="10"/>
        <v>3.61</v>
      </c>
      <c r="M25" s="40">
        <f t="shared" si="14"/>
        <v>3.91</v>
      </c>
      <c r="N25" s="41">
        <f t="shared" si="15"/>
        <v>31.65</v>
      </c>
      <c r="O25" s="41">
        <f t="shared" si="16"/>
        <v>18.22</v>
      </c>
      <c r="P25" s="41">
        <f t="shared" si="17"/>
        <v>23.23</v>
      </c>
      <c r="Q25" s="42">
        <f t="shared" si="18"/>
        <v>11.81</v>
      </c>
      <c r="R25" s="106">
        <f t="shared" si="19"/>
        <v>15.08</v>
      </c>
      <c r="S25" s="43">
        <f t="shared" si="20"/>
        <v>100</v>
      </c>
      <c r="T25" s="40">
        <f>'[3]201202-Year-wise'!AR20</f>
        <v>64.18</v>
      </c>
      <c r="U25" s="40">
        <f>'[3]201202-Year-wise'!AS20</f>
        <v>73.53</v>
      </c>
      <c r="V25" s="41">
        <f>'[3]201202-Year-wise'!AT20</f>
        <v>86.95</v>
      </c>
    </row>
    <row r="26" spans="1:22" ht="15">
      <c r="A26" s="98" t="s">
        <v>23</v>
      </c>
      <c r="B26" s="170">
        <f>ROUND(('[3]201202-Year-wise'!U21+'[3]201202-Year-wise'!V21+'[3]201202-Year-wise'!W21+'[3]201202-Year-wise'!X21+'[3]201202-Year-wise'!Y21+'[3]201202-Year-wise'!Z21+'[3]201202-Year-wise'!AA21)/100000,2)</f>
        <v>105.44</v>
      </c>
      <c r="C26" s="166">
        <f>ROUND('[3]201202-Year-wise'!AB21/100000,2)</f>
        <v>48.83</v>
      </c>
      <c r="D26" s="166">
        <f>'[3]201202-Year-wise'!AC21/100000</f>
        <v>61.6872652</v>
      </c>
      <c r="E26" s="166">
        <f>'[3]201202-Year-wise'!AD21/100000</f>
        <v>74.8844646</v>
      </c>
      <c r="F26" s="166">
        <f>SUM('[3]201202-Year-wise'!AE21:AK21)/100000</f>
        <v>80.2849592</v>
      </c>
      <c r="G26" s="171">
        <f t="shared" si="13"/>
        <v>371.126689</v>
      </c>
      <c r="H26" s="41">
        <f t="shared" si="6"/>
        <v>0.65</v>
      </c>
      <c r="I26" s="41">
        <f t="shared" si="7"/>
        <v>0.45</v>
      </c>
      <c r="J26" s="41">
        <f t="shared" si="8"/>
        <v>0.49</v>
      </c>
      <c r="K26" s="42">
        <f t="shared" si="9"/>
        <v>0.64</v>
      </c>
      <c r="L26" s="108">
        <f t="shared" si="10"/>
        <v>0.8</v>
      </c>
      <c r="M26" s="40">
        <f t="shared" si="14"/>
        <v>0.61</v>
      </c>
      <c r="N26" s="41">
        <f t="shared" si="15"/>
        <v>28.41</v>
      </c>
      <c r="O26" s="41">
        <f t="shared" si="16"/>
        <v>13.16</v>
      </c>
      <c r="P26" s="41">
        <f t="shared" si="17"/>
        <v>16.62</v>
      </c>
      <c r="Q26" s="42">
        <f t="shared" si="18"/>
        <v>20.18</v>
      </c>
      <c r="R26" s="106">
        <f t="shared" si="19"/>
        <v>21.63</v>
      </c>
      <c r="S26" s="43">
        <f t="shared" si="20"/>
        <v>100</v>
      </c>
      <c r="T26" s="40">
        <f>'[3]201202-Year-wise'!AR21</f>
        <v>72.43</v>
      </c>
      <c r="U26" s="40">
        <f>'[3]201202-Year-wise'!AS21</f>
        <v>60.08</v>
      </c>
      <c r="V26" s="41">
        <f>'[3]201202-Year-wise'!AT21</f>
        <v>87.39</v>
      </c>
    </row>
    <row r="27" spans="1:22" ht="15">
      <c r="A27" s="98" t="s">
        <v>24</v>
      </c>
      <c r="B27" s="170">
        <f>ROUND(('[3]201202-Year-wise'!U22+'[3]201202-Year-wise'!V22+'[3]201202-Year-wise'!W22+'[3]201202-Year-wise'!X22+'[3]201202-Year-wise'!Y22+'[3]201202-Year-wise'!Z22+'[3]201202-Year-wise'!AA22)/100000,2)</f>
        <v>126.44</v>
      </c>
      <c r="C27" s="166">
        <f>ROUND('[3]201202-Year-wise'!AB22/100000,2)</f>
        <v>233.17</v>
      </c>
      <c r="D27" s="166">
        <f>'[3]201202-Year-wise'!AC22/100000</f>
        <v>760.266523</v>
      </c>
      <c r="E27" s="166">
        <f>'[3]201202-Year-wise'!AD22/100000</f>
        <v>217.03906829999997</v>
      </c>
      <c r="F27" s="166">
        <f>SUM('[3]201202-Year-wise'!AE22:AK22)/100000</f>
        <v>185.47138600000002</v>
      </c>
      <c r="G27" s="171">
        <f t="shared" si="13"/>
        <v>1522.3869773</v>
      </c>
      <c r="H27" s="41">
        <f t="shared" si="6"/>
        <v>0.78</v>
      </c>
      <c r="I27" s="41">
        <f t="shared" si="7"/>
        <v>2.15</v>
      </c>
      <c r="J27" s="41">
        <f t="shared" si="8"/>
        <v>6.04</v>
      </c>
      <c r="K27" s="42">
        <f t="shared" si="9"/>
        <v>1.85</v>
      </c>
      <c r="L27" s="108">
        <f t="shared" si="10"/>
        <v>1.85</v>
      </c>
      <c r="M27" s="40">
        <f t="shared" si="14"/>
        <v>2.48</v>
      </c>
      <c r="N27" s="41">
        <f t="shared" si="15"/>
        <v>8.31</v>
      </c>
      <c r="O27" s="41">
        <f t="shared" si="16"/>
        <v>15.32</v>
      </c>
      <c r="P27" s="41">
        <f t="shared" si="17"/>
        <v>49.94</v>
      </c>
      <c r="Q27" s="42">
        <f t="shared" si="18"/>
        <v>14.26</v>
      </c>
      <c r="R27" s="106">
        <f t="shared" si="19"/>
        <v>12.18</v>
      </c>
      <c r="S27" s="43">
        <f t="shared" si="20"/>
        <v>100</v>
      </c>
      <c r="T27" s="40">
        <f>'[3]201202-Year-wise'!AR22</f>
        <v>71.09</v>
      </c>
      <c r="U27" s="40">
        <f>'[3]201202-Year-wise'!AS22</f>
        <v>29.900000000000006</v>
      </c>
      <c r="V27" s="41">
        <f>'[3]201202-Year-wise'!AT22</f>
        <v>85.98</v>
      </c>
    </row>
    <row r="28" spans="1:22" ht="15">
      <c r="A28" s="98" t="s">
        <v>25</v>
      </c>
      <c r="B28" s="170">
        <f>ROUND(('[3]201202-Year-wise'!U23+'[3]201202-Year-wise'!V23+'[3]201202-Year-wise'!W23+'[3]201202-Year-wise'!X23+'[3]201202-Year-wise'!Y23+'[3]201202-Year-wise'!Z23+'[3]201202-Year-wise'!AA23)/100000,2)</f>
        <v>1270.16</v>
      </c>
      <c r="C28" s="166">
        <f>ROUND('[3]201202-Year-wise'!AB23/100000,2)</f>
        <v>1176.92</v>
      </c>
      <c r="D28" s="166">
        <f>'[3]201202-Year-wise'!AC23/100000</f>
        <v>1419.0412872999998</v>
      </c>
      <c r="E28" s="166">
        <f>'[3]201202-Year-wise'!AD23/100000</f>
        <v>823.0178662000001</v>
      </c>
      <c r="F28" s="166">
        <f>SUM('[3]201202-Year-wise'!AE23:AK23)/100000</f>
        <v>266.0636353</v>
      </c>
      <c r="G28" s="171">
        <f t="shared" si="13"/>
        <v>4955.202788799999</v>
      </c>
      <c r="H28" s="41">
        <f t="shared" si="6"/>
        <v>7.87</v>
      </c>
      <c r="I28" s="41">
        <f t="shared" si="7"/>
        <v>10.87</v>
      </c>
      <c r="J28" s="41">
        <f t="shared" si="8"/>
        <v>11.27</v>
      </c>
      <c r="K28" s="42">
        <f t="shared" si="9"/>
        <v>7.01</v>
      </c>
      <c r="L28" s="108">
        <f t="shared" si="10"/>
        <v>2.66</v>
      </c>
      <c r="M28" s="40">
        <f t="shared" si="14"/>
        <v>8.08</v>
      </c>
      <c r="N28" s="41">
        <f t="shared" si="15"/>
        <v>25.63</v>
      </c>
      <c r="O28" s="41">
        <f t="shared" si="16"/>
        <v>23.75</v>
      </c>
      <c r="P28" s="41">
        <f t="shared" si="17"/>
        <v>28.64</v>
      </c>
      <c r="Q28" s="42">
        <f t="shared" si="18"/>
        <v>16.61</v>
      </c>
      <c r="R28" s="106">
        <f t="shared" si="19"/>
        <v>5.37</v>
      </c>
      <c r="S28" s="43">
        <f t="shared" si="20"/>
        <v>100</v>
      </c>
      <c r="T28" s="40">
        <f>'[3]201202-Year-wise'!AR23</f>
        <v>64.2</v>
      </c>
      <c r="U28" s="40">
        <f>'[3]201202-Year-wise'!AS23</f>
        <v>13.120000000000005</v>
      </c>
      <c r="V28" s="41">
        <f>'[3]201202-Year-wise'!AT23</f>
        <v>74.85</v>
      </c>
    </row>
    <row r="29" spans="1:22" ht="15">
      <c r="A29" s="98" t="s">
        <v>61</v>
      </c>
      <c r="B29" s="170">
        <f>ROUND(('[3]201202-Year-wise'!U24+'[3]201202-Year-wise'!V24+'[3]201202-Year-wise'!W24+'[3]201202-Year-wise'!X24+'[3]201202-Year-wise'!Y24+'[3]201202-Year-wise'!Z24+'[3]201202-Year-wise'!AA24)/100000,2)</f>
        <v>513.87</v>
      </c>
      <c r="C29" s="166">
        <f>ROUND('[3]201202-Year-wise'!AB24/100000,2)</f>
        <v>530.82</v>
      </c>
      <c r="D29" s="166">
        <f>'[3]201202-Year-wise'!AC24/100000</f>
        <v>885.4278101000001</v>
      </c>
      <c r="E29" s="166">
        <f>'[3]201202-Year-wise'!AD24/100000</f>
        <v>582.3655631</v>
      </c>
      <c r="F29" s="166">
        <f>SUM('[3]201202-Year-wise'!AE24:AK24)/100000</f>
        <v>225.07804149999998</v>
      </c>
      <c r="G29" s="171">
        <f t="shared" si="13"/>
        <v>2737.5614147</v>
      </c>
      <c r="H29" s="41">
        <f t="shared" si="6"/>
        <v>3.18</v>
      </c>
      <c r="I29" s="41">
        <f t="shared" si="7"/>
        <v>4.9</v>
      </c>
      <c r="J29" s="41">
        <f t="shared" si="8"/>
        <v>7.03</v>
      </c>
      <c r="K29" s="42">
        <f t="shared" si="9"/>
        <v>4.96</v>
      </c>
      <c r="L29" s="108">
        <f t="shared" si="10"/>
        <v>2.25</v>
      </c>
      <c r="M29" s="40">
        <f t="shared" si="14"/>
        <v>4.47</v>
      </c>
      <c r="N29" s="41">
        <f t="shared" si="15"/>
        <v>18.77</v>
      </c>
      <c r="O29" s="41">
        <f t="shared" si="16"/>
        <v>19.39</v>
      </c>
      <c r="P29" s="41">
        <f t="shared" si="17"/>
        <v>32.34</v>
      </c>
      <c r="Q29" s="42">
        <f t="shared" si="18"/>
        <v>21.27</v>
      </c>
      <c r="R29" s="106">
        <f t="shared" si="19"/>
        <v>8.22</v>
      </c>
      <c r="S29" s="43">
        <f t="shared" si="20"/>
        <v>100</v>
      </c>
      <c r="T29" s="40">
        <f>'[3]201202-Year-wise'!AR24</f>
        <v>29.47</v>
      </c>
      <c r="U29" s="40">
        <f>'[3]201202-Year-wise'!AS24</f>
        <v>60.96</v>
      </c>
      <c r="V29" s="41">
        <f>'[3]201202-Year-wise'!AT24</f>
        <v>30.849999999999994</v>
      </c>
    </row>
    <row r="30" spans="1:22" ht="15.75" thickBot="1">
      <c r="A30" s="98" t="s">
        <v>62</v>
      </c>
      <c r="B30" s="170">
        <f>ROUND(('[3]201202-Year-wise'!U25+'[3]201202-Year-wise'!V25+'[3]201202-Year-wise'!W25+'[3]201202-Year-wise'!X25+'[3]201202-Year-wise'!Y25+'[3]201202-Year-wise'!Z25+'[3]201202-Year-wise'!AA25)/100000,2)</f>
        <v>185.13</v>
      </c>
      <c r="C30" s="166">
        <f>ROUND('[3]201202-Year-wise'!AB25/100000,2)</f>
        <v>108.31</v>
      </c>
      <c r="D30" s="166">
        <f>'[3]201202-Year-wise'!AC25/100000</f>
        <v>303.8808688</v>
      </c>
      <c r="E30" s="166">
        <f>'[3]201202-Year-wise'!AD25/100000</f>
        <v>226.9962232</v>
      </c>
      <c r="F30" s="166">
        <f>SUM('[3]201202-Year-wise'!AE25:AK25)/100000</f>
        <v>174.07395200000002</v>
      </c>
      <c r="G30" s="171">
        <f t="shared" si="13"/>
        <v>998.391044</v>
      </c>
      <c r="H30" s="41">
        <f t="shared" si="6"/>
        <v>1.15</v>
      </c>
      <c r="I30" s="41">
        <f t="shared" si="7"/>
        <v>1</v>
      </c>
      <c r="J30" s="41">
        <f t="shared" si="8"/>
        <v>2.41</v>
      </c>
      <c r="K30" s="42">
        <f t="shared" si="9"/>
        <v>1.93</v>
      </c>
      <c r="L30" s="108">
        <f t="shared" si="10"/>
        <v>1.74</v>
      </c>
      <c r="M30" s="40">
        <f t="shared" si="14"/>
        <v>1.63</v>
      </c>
      <c r="N30" s="41">
        <f t="shared" si="15"/>
        <v>18.54</v>
      </c>
      <c r="O30" s="41">
        <f t="shared" si="16"/>
        <v>10.85</v>
      </c>
      <c r="P30" s="41">
        <f t="shared" si="17"/>
        <v>30.44</v>
      </c>
      <c r="Q30" s="42">
        <f t="shared" si="18"/>
        <v>22.74</v>
      </c>
      <c r="R30" s="106">
        <f t="shared" si="19"/>
        <v>17.44</v>
      </c>
      <c r="S30" s="43">
        <f t="shared" si="20"/>
        <v>100</v>
      </c>
      <c r="T30" s="40">
        <f>'[3]201202-Year-wise'!AR25</f>
        <v>29.83</v>
      </c>
      <c r="U30" s="40">
        <f>'[3]201202-Year-wise'!AS25</f>
        <v>64.6</v>
      </c>
      <c r="V30" s="41">
        <f>'[3]201202-Year-wise'!AT25</f>
        <v>41.6</v>
      </c>
    </row>
    <row r="31" spans="1:22" ht="15.75" thickBot="1">
      <c r="A31" s="191"/>
      <c r="B31" s="192"/>
      <c r="C31" s="193"/>
      <c r="D31" s="193"/>
      <c r="E31" s="193"/>
      <c r="F31" s="193"/>
      <c r="G31" s="194"/>
      <c r="H31" s="195"/>
      <c r="I31" s="195"/>
      <c r="J31" s="195"/>
      <c r="K31" s="196"/>
      <c r="L31" s="197"/>
      <c r="M31" s="198"/>
      <c r="N31" s="195"/>
      <c r="O31" s="195"/>
      <c r="P31" s="195"/>
      <c r="Q31" s="196"/>
      <c r="R31" s="198"/>
      <c r="S31" s="199"/>
      <c r="T31" s="198"/>
      <c r="U31" s="198"/>
      <c r="V31" s="195"/>
    </row>
    <row r="32" spans="1:22" ht="15">
      <c r="A32" s="98" t="s">
        <v>28</v>
      </c>
      <c r="B32" s="170">
        <f>ROUND(('[3]201202-Year-wise'!U27+'[3]201202-Year-wise'!V27+'[3]201202-Year-wise'!W27+'[3]201202-Year-wise'!X27+'[3]201202-Year-wise'!Y27+'[3]201202-Year-wise'!Z27+'[3]201202-Year-wise'!AA27)/100000,2)</f>
        <v>568.76</v>
      </c>
      <c r="C32" s="166">
        <f>ROUND('[3]201202-Year-wise'!AB27/100000,2)</f>
        <v>388.12</v>
      </c>
      <c r="D32" s="166">
        <f>'[3]201202-Year-wise'!AC27/100000</f>
        <v>520.9634526</v>
      </c>
      <c r="E32" s="166">
        <f>'[3]201202-Year-wise'!AD27/100000</f>
        <v>708.8002929</v>
      </c>
      <c r="F32" s="166">
        <f>SUM('[3]201202-Year-wise'!AE27:AK27)/100000</f>
        <v>660.5032640999999</v>
      </c>
      <c r="G32" s="171">
        <f>B32+C32+D32+E32+F32</f>
        <v>2847.1470096</v>
      </c>
      <c r="H32" s="41">
        <f t="shared" si="6"/>
        <v>3.53</v>
      </c>
      <c r="I32" s="41">
        <f t="shared" si="7"/>
        <v>3.58</v>
      </c>
      <c r="J32" s="41">
        <f t="shared" si="8"/>
        <v>4.14</v>
      </c>
      <c r="K32" s="42">
        <f t="shared" si="9"/>
        <v>6.04</v>
      </c>
      <c r="L32" s="108">
        <f t="shared" si="10"/>
        <v>6.6</v>
      </c>
      <c r="M32" s="40">
        <f>ROUND(G32/$G$38*100,2)</f>
        <v>4.64</v>
      </c>
      <c r="N32" s="41">
        <f>ROUND(B32/G32*100,2)</f>
        <v>19.98</v>
      </c>
      <c r="O32" s="41">
        <f>ROUND(C32/G32*100,2)</f>
        <v>13.63</v>
      </c>
      <c r="P32" s="41">
        <f>ROUND(D32/G32*100,2)</f>
        <v>18.3</v>
      </c>
      <c r="Q32" s="42">
        <f aca="true" t="shared" si="21" ref="Q32:Q38">ROUND(E32/G32*100,2)</f>
        <v>24.9</v>
      </c>
      <c r="R32" s="106">
        <f>ROUND(F32/G32*100,2)</f>
        <v>23.2</v>
      </c>
      <c r="S32" s="43">
        <f aca="true" t="shared" si="22" ref="S32:S38">ROUND(G32/G32*100,2)</f>
        <v>100</v>
      </c>
      <c r="T32" s="40">
        <f>'[3]201202-Year-wise'!AR27</f>
        <v>64.16</v>
      </c>
      <c r="U32" s="40">
        <f>'[3]201202-Year-wise'!AS27</f>
        <v>70.95</v>
      </c>
      <c r="V32" s="41">
        <f>'[3]201202-Year-wise'!AT27</f>
        <v>76.9</v>
      </c>
    </row>
    <row r="33" spans="1:22" ht="15">
      <c r="A33" s="98" t="s">
        <v>29</v>
      </c>
      <c r="B33" s="170">
        <f>ROUND(('[3]201202-Year-wise'!U28+'[3]201202-Year-wise'!V28+'[3]201202-Year-wise'!W28+'[3]201202-Year-wise'!X28+'[3]201202-Year-wise'!Y28+'[3]201202-Year-wise'!Z28+'[3]201202-Year-wise'!AA28)/100000,2)</f>
        <v>216.3</v>
      </c>
      <c r="C33" s="166">
        <f>ROUND('[3]201202-Year-wise'!AB28/100000,2)</f>
        <v>40.55</v>
      </c>
      <c r="D33" s="166">
        <f>'[3]201202-Year-wise'!AC28/100000</f>
        <v>78.3943915</v>
      </c>
      <c r="E33" s="166">
        <f>'[3]201202-Year-wise'!AD28/100000</f>
        <v>185.6437809</v>
      </c>
      <c r="F33" s="166">
        <f>SUM('[3]201202-Year-wise'!AE28:AK28)/100000</f>
        <v>102.54892290000001</v>
      </c>
      <c r="G33" s="171">
        <f>B33+C33+D33+E33+F33</f>
        <v>623.4370953</v>
      </c>
      <c r="H33" s="41">
        <f t="shared" si="6"/>
        <v>1.34</v>
      </c>
      <c r="I33" s="41">
        <f t="shared" si="7"/>
        <v>0.37</v>
      </c>
      <c r="J33" s="41">
        <f t="shared" si="8"/>
        <v>0.62</v>
      </c>
      <c r="K33" s="42">
        <f t="shared" si="9"/>
        <v>1.58</v>
      </c>
      <c r="L33" s="108">
        <f t="shared" si="10"/>
        <v>1.03</v>
      </c>
      <c r="M33" s="40">
        <f>ROUND(G33/$G$38*100,2)</f>
        <v>1.02</v>
      </c>
      <c r="N33" s="41">
        <f>ROUND(B33/G33*100,2)</f>
        <v>34.69</v>
      </c>
      <c r="O33" s="41">
        <f>ROUND(C33/G33*100,2)</f>
        <v>6.5</v>
      </c>
      <c r="P33" s="41">
        <f>ROUND(D33/G33*100,2)</f>
        <v>12.57</v>
      </c>
      <c r="Q33" s="42">
        <f t="shared" si="21"/>
        <v>29.78</v>
      </c>
      <c r="R33" s="106">
        <f>ROUND(F33/G33*100,2)</f>
        <v>16.45</v>
      </c>
      <c r="S33" s="43">
        <f t="shared" si="22"/>
        <v>100</v>
      </c>
      <c r="T33" s="40">
        <f>'[3]201202-Year-wise'!AR28</f>
        <v>79.66</v>
      </c>
      <c r="U33" s="40">
        <f>'[3]201202-Year-wise'!AS28</f>
        <v>85.65</v>
      </c>
      <c r="V33" s="41">
        <f>'[3]201202-Year-wise'!AT28</f>
        <v>91.24</v>
      </c>
    </row>
    <row r="34" spans="1:22" ht="15">
      <c r="A34" s="98" t="s">
        <v>31</v>
      </c>
      <c r="B34" s="170">
        <f>ROUND(('[3]201202-Year-wise'!U29+'[3]201202-Year-wise'!V29+'[3]201202-Year-wise'!W29+'[3]201202-Year-wise'!X29+'[3]201202-Year-wise'!Y29+'[3]201202-Year-wise'!Z29+'[3]201202-Year-wise'!AA29)/100000,2)</f>
        <v>477.18</v>
      </c>
      <c r="C34" s="166">
        <f>ROUND('[3]201202-Year-wise'!AB29/100000,2)</f>
        <v>478.25</v>
      </c>
      <c r="D34" s="166">
        <f>'[3]201202-Year-wise'!AC29/100000</f>
        <v>601.5285623</v>
      </c>
      <c r="E34" s="166">
        <f>'[3]201202-Year-wise'!AD29/100000</f>
        <v>800.9125217000001</v>
      </c>
      <c r="F34" s="166">
        <f>SUM('[3]201202-Year-wise'!AE29:AK29)/100000</f>
        <v>1061.6880872</v>
      </c>
      <c r="G34" s="171">
        <f>B34+C34+D34+E34+F34</f>
        <v>3419.5591712000005</v>
      </c>
      <c r="H34" s="41">
        <f t="shared" si="6"/>
        <v>2.96</v>
      </c>
      <c r="I34" s="41">
        <f t="shared" si="7"/>
        <v>4.42</v>
      </c>
      <c r="J34" s="41">
        <f t="shared" si="8"/>
        <v>4.78</v>
      </c>
      <c r="K34" s="42">
        <f t="shared" si="9"/>
        <v>6.82</v>
      </c>
      <c r="L34" s="108">
        <f t="shared" si="10"/>
        <v>10.61</v>
      </c>
      <c r="M34" s="40">
        <f>ROUND(G34/$G$38*100,2)</f>
        <v>5.58</v>
      </c>
      <c r="N34" s="41">
        <f>ROUND(B34/G34*100,2)</f>
        <v>13.95</v>
      </c>
      <c r="O34" s="41">
        <f>ROUND(C34/G34*100,2)</f>
        <v>13.99</v>
      </c>
      <c r="P34" s="41">
        <f>ROUND(D34/G34*100,2)</f>
        <v>17.59</v>
      </c>
      <c r="Q34" s="42">
        <f>ROUND(E34/G34*100,2)</f>
        <v>23.42</v>
      </c>
      <c r="R34" s="106">
        <f>ROUND(F34/G34*100,2)</f>
        <v>31.05</v>
      </c>
      <c r="S34" s="43">
        <f>ROUND(G34/G34*100,2)</f>
        <v>100</v>
      </c>
      <c r="T34" s="40">
        <f>'[3]201202-Year-wise'!AR29</f>
        <v>68.12</v>
      </c>
      <c r="U34" s="40">
        <f>'[3]201202-Year-wise'!AS29</f>
        <v>77.12</v>
      </c>
      <c r="V34" s="41">
        <f>'[3]201202-Year-wise'!AT29</f>
        <v>78.96000000000001</v>
      </c>
    </row>
    <row r="35" spans="1:22" ht="15">
      <c r="A35" s="98" t="s">
        <v>32</v>
      </c>
      <c r="B35" s="170">
        <f>ROUND(('[3]201202-Year-wise'!U30+'[3]201202-Year-wise'!V30+'[3]201202-Year-wise'!W30+'[3]201202-Year-wise'!X30+'[3]201202-Year-wise'!Y30+'[3]201202-Year-wise'!Z30+'[3]201202-Year-wise'!AA30)/100000,2)</f>
        <v>55.45</v>
      </c>
      <c r="C35" s="166">
        <f>ROUND('[3]201202-Year-wise'!AB30/100000,2)</f>
        <v>104.58</v>
      </c>
      <c r="D35" s="166">
        <f>'[3]201202-Year-wise'!AC30/100000</f>
        <v>196.2873922</v>
      </c>
      <c r="E35" s="166">
        <f>'[3]201202-Year-wise'!AD30/100000</f>
        <v>548.963336</v>
      </c>
      <c r="F35" s="166">
        <f>SUM('[3]201202-Year-wise'!AE30:AK30)/100000</f>
        <v>926.4426556000001</v>
      </c>
      <c r="G35" s="171">
        <f>B35+C35+D35+E35+F35</f>
        <v>1831.7233838000002</v>
      </c>
      <c r="H35" s="41">
        <f t="shared" si="6"/>
        <v>0.34</v>
      </c>
      <c r="I35" s="41">
        <f t="shared" si="7"/>
        <v>0.97</v>
      </c>
      <c r="J35" s="41">
        <f t="shared" si="8"/>
        <v>1.56</v>
      </c>
      <c r="K35" s="42">
        <f t="shared" si="9"/>
        <v>4.68</v>
      </c>
      <c r="L35" s="108">
        <f t="shared" si="10"/>
        <v>9.26</v>
      </c>
      <c r="M35" s="40">
        <f>ROUND(G35/$G$38*100,2)</f>
        <v>2.99</v>
      </c>
      <c r="N35" s="41">
        <f>ROUND(B35/G35*100,2)</f>
        <v>3.03</v>
      </c>
      <c r="O35" s="41">
        <f>ROUND(C35/G35*100,2)</f>
        <v>5.71</v>
      </c>
      <c r="P35" s="41">
        <f>ROUND(D35/G35*100,2)</f>
        <v>10.72</v>
      </c>
      <c r="Q35" s="42">
        <f t="shared" si="21"/>
        <v>29.97</v>
      </c>
      <c r="R35" s="106">
        <f>ROUND(F35/G35*100,2)</f>
        <v>50.58</v>
      </c>
      <c r="S35" s="43">
        <f t="shared" si="22"/>
        <v>100</v>
      </c>
      <c r="T35" s="40">
        <f>'[3]201202-Year-wise'!AR30</f>
        <v>78.94</v>
      </c>
      <c r="U35" s="40">
        <f>'[3]201202-Year-wise'!AS30</f>
        <v>88.78</v>
      </c>
      <c r="V35" s="41">
        <f>'[3]201202-Year-wise'!AT30</f>
        <v>93.78</v>
      </c>
    </row>
    <row r="36" spans="1:22" ht="15.75" thickBot="1">
      <c r="A36" s="98" t="s">
        <v>33</v>
      </c>
      <c r="B36" s="172">
        <f>ROUND(('[3]201202-Year-wise'!U31+'[3]201202-Year-wise'!V31+'[3]201202-Year-wise'!W31+'[3]201202-Year-wise'!X31+'[3]201202-Year-wise'!Y31+'[3]201202-Year-wise'!Z31+'[3]201202-Year-wise'!AA31)/100000,2)</f>
        <v>170.57</v>
      </c>
      <c r="C36" s="173">
        <f>ROUND('[3]201202-Year-wise'!AB31/100000,2)</f>
        <v>195.53</v>
      </c>
      <c r="D36" s="173">
        <f>'[3]201202-Year-wise'!AC31/100000</f>
        <v>390.0177008</v>
      </c>
      <c r="E36" s="173">
        <f>'[3]201202-Year-wise'!AD31/100000</f>
        <v>492.33573979999994</v>
      </c>
      <c r="F36" s="173">
        <f>SUM('[3]201202-Year-wise'!AE31:AK31)/100000</f>
        <v>483.2664681</v>
      </c>
      <c r="G36" s="174">
        <f>B36+C36+D36+E36+F36</f>
        <v>1731.7199087</v>
      </c>
      <c r="H36" s="41">
        <f t="shared" si="6"/>
        <v>1.06</v>
      </c>
      <c r="I36" s="41">
        <f t="shared" si="7"/>
        <v>1.81</v>
      </c>
      <c r="J36" s="41">
        <f t="shared" si="8"/>
        <v>3.1</v>
      </c>
      <c r="K36" s="42">
        <f t="shared" si="9"/>
        <v>4.19</v>
      </c>
      <c r="L36" s="108">
        <f t="shared" si="10"/>
        <v>4.83</v>
      </c>
      <c r="M36" s="109">
        <f>ROUND(G36/$G$38*100,2)</f>
        <v>2.82</v>
      </c>
      <c r="N36" s="41">
        <f>ROUND(B36/G36*100,2)</f>
        <v>9.85</v>
      </c>
      <c r="O36" s="41">
        <f>ROUND(C36/G36*100,2)</f>
        <v>11.29</v>
      </c>
      <c r="P36" s="41">
        <f>ROUND(D36/G36*100,2)</f>
        <v>22.52</v>
      </c>
      <c r="Q36" s="42">
        <f t="shared" si="21"/>
        <v>28.43</v>
      </c>
      <c r="R36" s="110">
        <f>ROUND(F36/G36*100,2)</f>
        <v>27.91</v>
      </c>
      <c r="S36" s="43">
        <f t="shared" si="22"/>
        <v>100</v>
      </c>
      <c r="T36" s="40">
        <f>'[3]201202-Year-wise'!AR31</f>
        <v>76.02</v>
      </c>
      <c r="U36" s="40">
        <f>'[3]201202-Year-wise'!AS31</f>
        <v>84.5</v>
      </c>
      <c r="V36" s="41">
        <f>'[3]201202-Year-wise'!AT31</f>
        <v>91.22</v>
      </c>
    </row>
    <row r="37" spans="1:22" ht="15.75" thickBot="1">
      <c r="A37" s="191"/>
      <c r="B37" s="192"/>
      <c r="C37" s="193"/>
      <c r="D37" s="193"/>
      <c r="E37" s="193"/>
      <c r="F37" s="193"/>
      <c r="G37" s="194"/>
      <c r="H37" s="195"/>
      <c r="I37" s="195"/>
      <c r="J37" s="195"/>
      <c r="K37" s="196"/>
      <c r="L37" s="197"/>
      <c r="M37" s="198"/>
      <c r="N37" s="195"/>
      <c r="O37" s="195"/>
      <c r="P37" s="195"/>
      <c r="Q37" s="196"/>
      <c r="R37" s="198"/>
      <c r="S37" s="199"/>
      <c r="T37" s="198"/>
      <c r="U37" s="198"/>
      <c r="V37" s="195"/>
    </row>
    <row r="38" spans="1:22" ht="15.75" thickBot="1">
      <c r="A38" s="99" t="s">
        <v>1</v>
      </c>
      <c r="B38" s="47">
        <f aca="true" t="shared" si="23" ref="B38:G38">SUM(B8:B37)</f>
        <v>16134.700000000003</v>
      </c>
      <c r="C38" s="47">
        <f t="shared" si="23"/>
        <v>10831.7</v>
      </c>
      <c r="D38" s="46">
        <f t="shared" si="23"/>
        <v>12591.472535699999</v>
      </c>
      <c r="E38" s="200">
        <f t="shared" si="23"/>
        <v>11739.781627800001</v>
      </c>
      <c r="F38" s="47">
        <f t="shared" si="23"/>
        <v>10003.354037900002</v>
      </c>
      <c r="G38" s="46">
        <f t="shared" si="23"/>
        <v>61301.00820140001</v>
      </c>
      <c r="H38" s="100">
        <f t="shared" si="6"/>
        <v>100</v>
      </c>
      <c r="I38" s="44">
        <f t="shared" si="7"/>
        <v>100</v>
      </c>
      <c r="J38" s="44">
        <f t="shared" si="8"/>
        <v>100</v>
      </c>
      <c r="K38" s="45">
        <f>ROUND(E38/$E$38*100,2)</f>
        <v>100</v>
      </c>
      <c r="L38" s="44">
        <f>ROUND(F38/$F$38*100,2)</f>
        <v>100</v>
      </c>
      <c r="M38" s="44">
        <f>ROUND(G38/$G$38*100,2)</f>
        <v>100</v>
      </c>
      <c r="N38" s="46">
        <f>ROUND(B38/G38*100,2)</f>
        <v>26.32</v>
      </c>
      <c r="O38" s="47">
        <f>ROUND(C38/G38*100,2)</f>
        <v>17.67</v>
      </c>
      <c r="P38" s="47">
        <f>ROUND(D38/G38*100,2)</f>
        <v>20.54</v>
      </c>
      <c r="Q38" s="47">
        <f t="shared" si="21"/>
        <v>19.15</v>
      </c>
      <c r="R38" s="47">
        <f>ROUND(F38/G38*100,2)</f>
        <v>16.32</v>
      </c>
      <c r="S38" s="44">
        <f t="shared" si="22"/>
        <v>100</v>
      </c>
      <c r="T38" s="47">
        <f>'[3]201202-Year-wise'!AR33</f>
        <v>69.59</v>
      </c>
      <c r="U38" s="47">
        <f>'[3]201202-Year-wise'!AS33</f>
        <v>73.41</v>
      </c>
      <c r="V38" s="46">
        <f>'[3]201202-Year-wise'!AT33</f>
        <v>75.16</v>
      </c>
    </row>
  </sheetData>
  <sheetProtection/>
  <mergeCells count="14">
    <mergeCell ref="A1:V1"/>
    <mergeCell ref="A2:V2"/>
    <mergeCell ref="A3:V3"/>
    <mergeCell ref="B5:G5"/>
    <mergeCell ref="H5:M6"/>
    <mergeCell ref="N5:S6"/>
    <mergeCell ref="T5:V6"/>
    <mergeCell ref="B6:B7"/>
    <mergeCell ref="A5:A7"/>
    <mergeCell ref="D6:D7"/>
    <mergeCell ref="E6:E7"/>
    <mergeCell ref="G6:G7"/>
    <mergeCell ref="C6:C7"/>
    <mergeCell ref="F6:F7"/>
  </mergeCells>
  <printOptions horizontalCentered="1" verticalCentered="1"/>
  <pageMargins left="0.5" right="0.5" top="0.5" bottom="0.5" header="0.5" footer="0.5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BreakPreview" zoomScale="75" zoomScaleSheetLayoutView="75" zoomScalePageLayoutView="0" workbookViewId="0" topLeftCell="A1">
      <selection activeCell="H7" sqref="H7"/>
    </sheetView>
  </sheetViews>
  <sheetFormatPr defaultColWidth="9.140625" defaultRowHeight="12.75"/>
  <cols>
    <col min="1" max="1" width="29.421875" style="0" bestFit="1" customWidth="1"/>
    <col min="2" max="2" width="17.00390625" style="0" bestFit="1" customWidth="1"/>
    <col min="3" max="3" width="16.57421875" style="0" customWidth="1"/>
    <col min="4" max="4" width="17.421875" style="0" customWidth="1"/>
    <col min="5" max="5" width="16.57421875" style="0" customWidth="1"/>
    <col min="6" max="6" width="17.00390625" style="0" customWidth="1"/>
  </cols>
  <sheetData>
    <row r="1" spans="1:6" ht="30">
      <c r="A1" s="209" t="s">
        <v>34</v>
      </c>
      <c r="B1" s="276"/>
      <c r="C1" s="276"/>
      <c r="D1" s="276"/>
      <c r="E1" s="276"/>
      <c r="F1" s="277"/>
    </row>
    <row r="2" spans="1:6" ht="39" customHeight="1">
      <c r="A2" s="212" t="s">
        <v>42</v>
      </c>
      <c r="B2" s="278"/>
      <c r="C2" s="278"/>
      <c r="D2" s="278"/>
      <c r="E2" s="278"/>
      <c r="F2" s="219"/>
    </row>
    <row r="3" spans="1:6" ht="22.5">
      <c r="A3" s="215" t="s">
        <v>73</v>
      </c>
      <c r="B3" s="278"/>
      <c r="C3" s="278"/>
      <c r="D3" s="278"/>
      <c r="E3" s="278"/>
      <c r="F3" s="219"/>
    </row>
    <row r="4" spans="1:6" ht="23.25" thickBot="1">
      <c r="A4" s="279" t="s">
        <v>99</v>
      </c>
      <c r="B4" s="280"/>
      <c r="C4" s="280"/>
      <c r="D4" s="280"/>
      <c r="E4" s="280"/>
      <c r="F4" s="281"/>
    </row>
    <row r="5" spans="1:6" ht="147" customHeight="1" thickBot="1">
      <c r="A5" s="88" t="s">
        <v>64</v>
      </c>
      <c r="B5" s="82" t="s">
        <v>83</v>
      </c>
      <c r="C5" s="82" t="s">
        <v>96</v>
      </c>
      <c r="D5" s="82" t="s">
        <v>97</v>
      </c>
      <c r="E5" s="82" t="s">
        <v>70</v>
      </c>
      <c r="F5" s="82" t="s">
        <v>98</v>
      </c>
    </row>
    <row r="6" spans="1:6" ht="16.5" thickBot="1">
      <c r="A6" s="81" t="s">
        <v>65</v>
      </c>
      <c r="B6" s="81" t="s">
        <v>66</v>
      </c>
      <c r="C6" s="81" t="s">
        <v>102</v>
      </c>
      <c r="D6" s="81" t="s">
        <v>67</v>
      </c>
      <c r="E6" s="81" t="s">
        <v>68</v>
      </c>
      <c r="F6" s="81" t="s">
        <v>69</v>
      </c>
    </row>
    <row r="7" spans="1:6" ht="24.75" customHeight="1">
      <c r="A7" s="83" t="s">
        <v>5</v>
      </c>
      <c r="B7" s="84">
        <v>6</v>
      </c>
      <c r="C7" s="84">
        <f>B7/12*11</f>
        <v>5.5</v>
      </c>
      <c r="D7" s="84">
        <f>'PART-I-REVENUE'!J9/100</f>
        <v>1.4042</v>
      </c>
      <c r="E7" s="84">
        <f>ROUND(D7/B7*100,2)</f>
        <v>23.4</v>
      </c>
      <c r="F7" s="85">
        <f>ROUND(D7/C7*100,2)</f>
        <v>25.53</v>
      </c>
    </row>
    <row r="8" spans="1:6" ht="24.75" customHeight="1">
      <c r="A8" s="78" t="s">
        <v>6</v>
      </c>
      <c r="B8" s="84">
        <v>25</v>
      </c>
      <c r="C8" s="84">
        <f>B8/12*11</f>
        <v>22.916666666666668</v>
      </c>
      <c r="D8" s="84">
        <f>'PART-I-REVENUE'!J10/100</f>
        <v>11.7083</v>
      </c>
      <c r="E8" s="75">
        <f aca="true" t="shared" si="0" ref="E8:E37">ROUND(D8/B8*100,2)</f>
        <v>46.83</v>
      </c>
      <c r="F8" s="79">
        <f aca="true" t="shared" si="1" ref="F8:F37">ROUND(D8/C8*100,2)</f>
        <v>51.09</v>
      </c>
    </row>
    <row r="9" spans="1:6" ht="24.75" customHeight="1">
      <c r="A9" s="80" t="s">
        <v>7</v>
      </c>
      <c r="B9" s="84">
        <v>41</v>
      </c>
      <c r="C9" s="84">
        <f aca="true" t="shared" si="2" ref="C9:C15">B9/12*11</f>
        <v>37.58333333333333</v>
      </c>
      <c r="D9" s="84">
        <f>'PART-I-REVENUE'!J11/100</f>
        <v>4.6838</v>
      </c>
      <c r="E9" s="75">
        <f t="shared" si="0"/>
        <v>11.42</v>
      </c>
      <c r="F9" s="79">
        <f t="shared" si="1"/>
        <v>12.46</v>
      </c>
    </row>
    <row r="10" spans="1:6" ht="24.75" customHeight="1">
      <c r="A10" s="78" t="s">
        <v>8</v>
      </c>
      <c r="B10" s="84">
        <v>27</v>
      </c>
      <c r="C10" s="84">
        <f t="shared" si="2"/>
        <v>24.75</v>
      </c>
      <c r="D10" s="84">
        <f>'PART-I-REVENUE'!J12/100</f>
        <v>9.0988</v>
      </c>
      <c r="E10" s="75">
        <f t="shared" si="0"/>
        <v>33.7</v>
      </c>
      <c r="F10" s="79">
        <f t="shared" si="1"/>
        <v>36.76</v>
      </c>
    </row>
    <row r="11" spans="1:6" ht="24.75" customHeight="1">
      <c r="A11" s="78" t="s">
        <v>59</v>
      </c>
      <c r="B11" s="84">
        <v>33</v>
      </c>
      <c r="C11" s="84">
        <f t="shared" si="2"/>
        <v>30.25</v>
      </c>
      <c r="D11" s="84">
        <f>'PART-I-REVENUE'!J13/100</f>
        <v>7.4677999999999995</v>
      </c>
      <c r="E11" s="75">
        <f t="shared" si="0"/>
        <v>22.63</v>
      </c>
      <c r="F11" s="79">
        <f t="shared" si="1"/>
        <v>24.69</v>
      </c>
    </row>
    <row r="12" spans="1:13" ht="24.75" customHeight="1">
      <c r="A12" s="80" t="s">
        <v>10</v>
      </c>
      <c r="B12" s="84">
        <v>5</v>
      </c>
      <c r="C12" s="84">
        <f t="shared" si="2"/>
        <v>4.583333333333334</v>
      </c>
      <c r="D12" s="84">
        <f>'PART-I-REVENUE'!J14/100</f>
        <v>6.494299999999999</v>
      </c>
      <c r="E12" s="75">
        <f t="shared" si="0"/>
        <v>129.89</v>
      </c>
      <c r="F12" s="79">
        <f t="shared" si="1"/>
        <v>141.69</v>
      </c>
      <c r="L12" s="75"/>
      <c r="M12" s="79"/>
    </row>
    <row r="13" spans="1:6" ht="24.75" customHeight="1">
      <c r="A13" s="80" t="s">
        <v>11</v>
      </c>
      <c r="B13" s="84">
        <v>7</v>
      </c>
      <c r="C13" s="84">
        <f t="shared" si="2"/>
        <v>6.416666666666667</v>
      </c>
      <c r="D13" s="84">
        <f>'PART-I-REVENUE'!J15/100</f>
        <v>8.752299999999998</v>
      </c>
      <c r="E13" s="75">
        <f t="shared" si="0"/>
        <v>125.03</v>
      </c>
      <c r="F13" s="79">
        <f t="shared" si="1"/>
        <v>136.4</v>
      </c>
    </row>
    <row r="14" spans="1:6" ht="24.75" customHeight="1">
      <c r="A14" s="78" t="s">
        <v>12</v>
      </c>
      <c r="B14" s="84">
        <v>24</v>
      </c>
      <c r="C14" s="84">
        <f t="shared" si="2"/>
        <v>22</v>
      </c>
      <c r="D14" s="84">
        <f>'PART-I-REVENUE'!J16/100</f>
        <v>9.0661</v>
      </c>
      <c r="E14" s="75">
        <f t="shared" si="0"/>
        <v>37.78</v>
      </c>
      <c r="F14" s="79">
        <f t="shared" si="1"/>
        <v>41.21</v>
      </c>
    </row>
    <row r="15" spans="1:6" ht="24.75" customHeight="1" thickBot="1">
      <c r="A15" s="90" t="s">
        <v>13</v>
      </c>
      <c r="B15" s="84">
        <v>20</v>
      </c>
      <c r="C15" s="84">
        <f t="shared" si="2"/>
        <v>18.333333333333336</v>
      </c>
      <c r="D15" s="84">
        <f>'PART-I-REVENUE'!J17/100</f>
        <v>10.3881</v>
      </c>
      <c r="E15" s="91">
        <f t="shared" si="0"/>
        <v>51.94</v>
      </c>
      <c r="F15" s="92">
        <f t="shared" si="1"/>
        <v>56.66</v>
      </c>
    </row>
    <row r="16" spans="1:6" ht="9.75" customHeight="1" thickBot="1">
      <c r="A16" s="93"/>
      <c r="B16" s="137"/>
      <c r="C16" s="137"/>
      <c r="D16" s="136"/>
      <c r="E16" s="94"/>
      <c r="F16" s="95"/>
    </row>
    <row r="17" spans="1:6" ht="24.75" customHeight="1">
      <c r="A17" s="83" t="s">
        <v>15</v>
      </c>
      <c r="B17" s="84">
        <v>18</v>
      </c>
      <c r="C17" s="84">
        <f>B17/12*11</f>
        <v>16.5</v>
      </c>
      <c r="D17" s="84">
        <f>'PART-I-REVENUE'!J19/100</f>
        <v>7.478</v>
      </c>
      <c r="E17" s="84">
        <f t="shared" si="0"/>
        <v>41.54</v>
      </c>
      <c r="F17" s="85">
        <f t="shared" si="1"/>
        <v>45.32</v>
      </c>
    </row>
    <row r="18" spans="1:6" ht="24.75" customHeight="1">
      <c r="A18" s="78" t="s">
        <v>16</v>
      </c>
      <c r="B18" s="84">
        <v>36</v>
      </c>
      <c r="C18" s="84">
        <f>B18/12*11</f>
        <v>33</v>
      </c>
      <c r="D18" s="84">
        <f>'PART-I-REVENUE'!J20/100</f>
        <v>21.6182</v>
      </c>
      <c r="E18" s="75">
        <f t="shared" si="0"/>
        <v>60.05</v>
      </c>
      <c r="F18" s="79">
        <f t="shared" si="1"/>
        <v>65.51</v>
      </c>
    </row>
    <row r="19" spans="1:6" ht="24.75" customHeight="1">
      <c r="A19" s="80" t="s">
        <v>17</v>
      </c>
      <c r="B19" s="84">
        <v>109</v>
      </c>
      <c r="C19" s="84">
        <f>B19/12*11</f>
        <v>99.91666666666667</v>
      </c>
      <c r="D19" s="84">
        <f>'PART-I-REVENUE'!J21/100</f>
        <v>11.1846</v>
      </c>
      <c r="E19" s="75">
        <f t="shared" si="0"/>
        <v>10.26</v>
      </c>
      <c r="F19" s="79">
        <f t="shared" si="1"/>
        <v>11.19</v>
      </c>
    </row>
    <row r="20" spans="1:6" ht="24.75" customHeight="1" thickBot="1">
      <c r="A20" s="90" t="s">
        <v>18</v>
      </c>
      <c r="B20" s="84">
        <v>75</v>
      </c>
      <c r="C20" s="84">
        <f>B20/12*11</f>
        <v>68.75</v>
      </c>
      <c r="D20" s="84">
        <f>'PART-I-REVENUE'!J22/100</f>
        <v>24.7703</v>
      </c>
      <c r="E20" s="91">
        <f t="shared" si="0"/>
        <v>33.03</v>
      </c>
      <c r="F20" s="92">
        <f t="shared" si="1"/>
        <v>36.03</v>
      </c>
    </row>
    <row r="21" spans="1:6" ht="9.75" customHeight="1" thickBot="1">
      <c r="A21" s="93"/>
      <c r="B21" s="137"/>
      <c r="C21" s="137"/>
      <c r="D21" s="136"/>
      <c r="E21" s="94"/>
      <c r="F21" s="95"/>
    </row>
    <row r="22" spans="1:6" ht="24.75" customHeight="1">
      <c r="A22" s="83" t="s">
        <v>20</v>
      </c>
      <c r="B22" s="84">
        <v>21</v>
      </c>
      <c r="C22" s="84">
        <f aca="true" t="shared" si="3" ref="C22:C29">B22/12*11</f>
        <v>19.25</v>
      </c>
      <c r="D22" s="84">
        <f>'PART-I-REVENUE'!J24/100</f>
        <v>3.2358999999999996</v>
      </c>
      <c r="E22" s="84">
        <f t="shared" si="0"/>
        <v>15.41</v>
      </c>
      <c r="F22" s="85">
        <f t="shared" si="1"/>
        <v>16.81</v>
      </c>
    </row>
    <row r="23" spans="1:6" ht="24.75" customHeight="1">
      <c r="A23" s="78" t="s">
        <v>21</v>
      </c>
      <c r="B23" s="84">
        <v>18</v>
      </c>
      <c r="C23" s="84">
        <f t="shared" si="3"/>
        <v>16.5</v>
      </c>
      <c r="D23" s="84">
        <f>'PART-I-REVENUE'!J25/100</f>
        <v>6.3848</v>
      </c>
      <c r="E23" s="75">
        <f t="shared" si="0"/>
        <v>35.47</v>
      </c>
      <c r="F23" s="79">
        <f t="shared" si="1"/>
        <v>38.7</v>
      </c>
    </row>
    <row r="24" spans="1:6" ht="24.75" customHeight="1">
      <c r="A24" s="78" t="s">
        <v>22</v>
      </c>
      <c r="B24" s="84">
        <v>20</v>
      </c>
      <c r="C24" s="84">
        <f t="shared" si="3"/>
        <v>18.333333333333336</v>
      </c>
      <c r="D24" s="84">
        <f>'PART-I-REVENUE'!J26/100</f>
        <v>13.0927</v>
      </c>
      <c r="E24" s="75">
        <f t="shared" si="0"/>
        <v>65.46</v>
      </c>
      <c r="F24" s="79">
        <f t="shared" si="1"/>
        <v>71.41</v>
      </c>
    </row>
    <row r="25" spans="1:6" ht="24.75" customHeight="1">
      <c r="A25" s="78" t="s">
        <v>23</v>
      </c>
      <c r="B25" s="84">
        <v>18</v>
      </c>
      <c r="C25" s="84">
        <f t="shared" si="3"/>
        <v>16.5</v>
      </c>
      <c r="D25" s="84">
        <f>'PART-I-REVENUE'!J27/100</f>
        <v>5.2928</v>
      </c>
      <c r="E25" s="75">
        <f t="shared" si="0"/>
        <v>29.4</v>
      </c>
      <c r="F25" s="79">
        <f t="shared" si="1"/>
        <v>32.08</v>
      </c>
    </row>
    <row r="26" spans="1:6" ht="24.75" customHeight="1">
      <c r="A26" s="78" t="s">
        <v>24</v>
      </c>
      <c r="B26" s="84">
        <v>56</v>
      </c>
      <c r="C26" s="84">
        <f t="shared" si="3"/>
        <v>51.333333333333336</v>
      </c>
      <c r="D26" s="84">
        <f>'PART-I-REVENUE'!J28/100</f>
        <v>12.5175</v>
      </c>
      <c r="E26" s="75">
        <f t="shared" si="0"/>
        <v>22.35</v>
      </c>
      <c r="F26" s="79">
        <f t="shared" si="1"/>
        <v>24.38</v>
      </c>
    </row>
    <row r="27" spans="1:6" ht="24.75" customHeight="1">
      <c r="A27" s="78" t="s">
        <v>25</v>
      </c>
      <c r="B27" s="84">
        <v>57</v>
      </c>
      <c r="C27" s="84">
        <f t="shared" si="3"/>
        <v>52.25</v>
      </c>
      <c r="D27" s="84">
        <f>'PART-I-REVENUE'!J29/100</f>
        <v>8.055299999999999</v>
      </c>
      <c r="E27" s="75">
        <f t="shared" si="0"/>
        <v>14.13</v>
      </c>
      <c r="F27" s="79">
        <f t="shared" si="1"/>
        <v>15.42</v>
      </c>
    </row>
    <row r="28" spans="1:6" ht="24.75" customHeight="1">
      <c r="A28" s="80" t="s">
        <v>26</v>
      </c>
      <c r="B28" s="84">
        <v>28</v>
      </c>
      <c r="C28" s="84">
        <f t="shared" si="3"/>
        <v>25.666666666666668</v>
      </c>
      <c r="D28" s="84">
        <f>'PART-I-REVENUE'!J30/100</f>
        <v>4.9145</v>
      </c>
      <c r="E28" s="75">
        <f t="shared" si="0"/>
        <v>17.55</v>
      </c>
      <c r="F28" s="79">
        <f t="shared" si="1"/>
        <v>19.15</v>
      </c>
    </row>
    <row r="29" spans="1:6" ht="24.75" customHeight="1" thickBot="1">
      <c r="A29" s="96" t="s">
        <v>62</v>
      </c>
      <c r="B29" s="84">
        <v>21</v>
      </c>
      <c r="C29" s="84">
        <f t="shared" si="3"/>
        <v>19.25</v>
      </c>
      <c r="D29" s="84">
        <f>'PART-I-REVENUE'!J31/100</f>
        <v>4.6038</v>
      </c>
      <c r="E29" s="91">
        <f t="shared" si="0"/>
        <v>21.92</v>
      </c>
      <c r="F29" s="92">
        <f t="shared" si="1"/>
        <v>23.92</v>
      </c>
    </row>
    <row r="30" spans="1:6" ht="9.75" customHeight="1" thickBot="1">
      <c r="A30" s="93"/>
      <c r="B30" s="137"/>
      <c r="C30" s="137"/>
      <c r="D30" s="136"/>
      <c r="E30" s="94"/>
      <c r="F30" s="95"/>
    </row>
    <row r="31" spans="1:6" ht="24.75" customHeight="1">
      <c r="A31" s="83" t="s">
        <v>28</v>
      </c>
      <c r="B31" s="84">
        <v>39</v>
      </c>
      <c r="C31" s="84">
        <f>B31/12*11</f>
        <v>35.75</v>
      </c>
      <c r="D31" s="84">
        <f>'PART-I-REVENUE'!J33/100</f>
        <v>18.353099999999998</v>
      </c>
      <c r="E31" s="84">
        <f t="shared" si="0"/>
        <v>47.06</v>
      </c>
      <c r="F31" s="85">
        <f t="shared" si="1"/>
        <v>51.34</v>
      </c>
    </row>
    <row r="32" spans="1:6" ht="24.75" customHeight="1">
      <c r="A32" s="78" t="s">
        <v>29</v>
      </c>
      <c r="B32" s="84">
        <v>23</v>
      </c>
      <c r="C32" s="84">
        <f>B32/12*11</f>
        <v>21.083333333333336</v>
      </c>
      <c r="D32" s="84">
        <f>'PART-I-REVENUE'!J34/100</f>
        <v>5.568599999999999</v>
      </c>
      <c r="E32" s="75">
        <f t="shared" si="0"/>
        <v>24.21</v>
      </c>
      <c r="F32" s="79">
        <f t="shared" si="1"/>
        <v>26.41</v>
      </c>
    </row>
    <row r="33" spans="1:6" ht="24.75" customHeight="1">
      <c r="A33" s="78" t="s">
        <v>31</v>
      </c>
      <c r="B33" s="84">
        <v>43</v>
      </c>
      <c r="C33" s="84">
        <f>B33/12*11</f>
        <v>39.41666666666667</v>
      </c>
      <c r="D33" s="84">
        <f>'PART-I-REVENUE'!J35/100</f>
        <v>32.5225</v>
      </c>
      <c r="E33" s="75">
        <f t="shared" si="0"/>
        <v>75.63</v>
      </c>
      <c r="F33" s="79">
        <f t="shared" si="1"/>
        <v>82.51</v>
      </c>
    </row>
    <row r="34" spans="1:6" ht="24.75" customHeight="1">
      <c r="A34" s="78" t="s">
        <v>32</v>
      </c>
      <c r="B34" s="84">
        <v>41</v>
      </c>
      <c r="C34" s="84">
        <f>B34/12*11</f>
        <v>37.58333333333333</v>
      </c>
      <c r="D34" s="84">
        <f>'PART-I-REVENUE'!J36/100</f>
        <v>64.9293</v>
      </c>
      <c r="E34" s="75">
        <f t="shared" si="0"/>
        <v>158.36</v>
      </c>
      <c r="F34" s="79">
        <f t="shared" si="1"/>
        <v>172.76</v>
      </c>
    </row>
    <row r="35" spans="1:6" ht="24.75" customHeight="1" thickBot="1">
      <c r="A35" s="90" t="s">
        <v>33</v>
      </c>
      <c r="B35" s="84">
        <v>52</v>
      </c>
      <c r="C35" s="84">
        <f>B35/12*11</f>
        <v>47.666666666666664</v>
      </c>
      <c r="D35" s="84">
        <f>'PART-I-REVENUE'!J37/100</f>
        <v>23.558399999999995</v>
      </c>
      <c r="E35" s="91">
        <f t="shared" si="0"/>
        <v>45.3</v>
      </c>
      <c r="F35" s="92">
        <f t="shared" si="1"/>
        <v>49.42</v>
      </c>
    </row>
    <row r="36" spans="1:6" ht="9.75" customHeight="1" thickBot="1">
      <c r="A36" s="93"/>
      <c r="B36" s="137"/>
      <c r="C36" s="137"/>
      <c r="D36" s="136"/>
      <c r="E36" s="94"/>
      <c r="F36" s="95"/>
    </row>
    <row r="37" spans="1:6" ht="24.75" customHeight="1" thickBot="1">
      <c r="A37" s="86" t="s">
        <v>1</v>
      </c>
      <c r="B37" s="120">
        <v>863</v>
      </c>
      <c r="C37" s="120">
        <f>B37/12*11</f>
        <v>791.0833333333334</v>
      </c>
      <c r="D37" s="120">
        <f>'PART-I-REVENUE'!J39/100</f>
        <v>337.144</v>
      </c>
      <c r="E37" s="87">
        <f t="shared" si="0"/>
        <v>39.07</v>
      </c>
      <c r="F37" s="87">
        <f t="shared" si="1"/>
        <v>42.62</v>
      </c>
    </row>
  </sheetData>
  <sheetProtection/>
  <mergeCells count="4">
    <mergeCell ref="A1:F1"/>
    <mergeCell ref="A2:F2"/>
    <mergeCell ref="A3:F3"/>
    <mergeCell ref="A4:F4"/>
  </mergeCells>
  <printOptions horizontalCentered="1" verticalCentered="1"/>
  <pageMargins left="0.5" right="0.5" top="0.5" bottom="0.5" header="0" footer="0"/>
  <pageSetup fitToHeight="1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view="pageBreakPreview" zoomScaleSheetLayoutView="100" zoomScalePageLayoutView="0" workbookViewId="0" topLeftCell="B32">
      <selection activeCell="Q5" sqref="Q5:Q9"/>
    </sheetView>
  </sheetViews>
  <sheetFormatPr defaultColWidth="9.140625" defaultRowHeight="12.75"/>
  <cols>
    <col min="1" max="1" width="24.140625" style="0" bestFit="1" customWidth="1"/>
    <col min="2" max="2" width="8.421875" style="0" bestFit="1" customWidth="1"/>
    <col min="3" max="3" width="9.00390625" style="0" bestFit="1" customWidth="1"/>
    <col min="4" max="4" width="8.7109375" style="0" bestFit="1" customWidth="1"/>
    <col min="5" max="5" width="8.28125" style="0" customWidth="1"/>
    <col min="6" max="6" width="9.00390625" style="0" bestFit="1" customWidth="1"/>
    <col min="7" max="11" width="9.00390625" style="0" customWidth="1"/>
    <col min="12" max="12" width="8.8515625" style="0" bestFit="1" customWidth="1"/>
    <col min="13" max="13" width="11.00390625" style="0" customWidth="1"/>
    <col min="14" max="14" width="13.140625" style="0" customWidth="1"/>
    <col min="15" max="15" width="12.421875" style="0" customWidth="1"/>
    <col min="16" max="16" width="11.8515625" style="0" customWidth="1"/>
    <col min="17" max="17" width="11.00390625" style="0" customWidth="1"/>
  </cols>
  <sheetData>
    <row r="1" spans="1:17" ht="23.25">
      <c r="A1" s="299" t="s">
        <v>34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1"/>
    </row>
    <row r="2" spans="1:17" ht="36" customHeight="1">
      <c r="A2" s="302" t="s">
        <v>42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4"/>
    </row>
    <row r="3" spans="1:17" ht="18.75" thickBot="1">
      <c r="A3" s="305" t="s">
        <v>100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7"/>
    </row>
    <row r="4" spans="1:17" ht="30" customHeight="1" thickBot="1">
      <c r="A4" s="287" t="s">
        <v>76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9"/>
    </row>
    <row r="5" spans="1:17" ht="17.25" customHeight="1" thickBot="1">
      <c r="A5" s="295" t="s">
        <v>37</v>
      </c>
      <c r="B5" s="282" t="s">
        <v>74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4"/>
      <c r="P5" s="298" t="s">
        <v>79</v>
      </c>
      <c r="Q5" s="298" t="s">
        <v>80</v>
      </c>
    </row>
    <row r="6" spans="1:17" ht="12.75" customHeight="1">
      <c r="A6" s="296"/>
      <c r="B6" s="290">
        <v>40634</v>
      </c>
      <c r="C6" s="290">
        <v>40664</v>
      </c>
      <c r="D6" s="290">
        <v>40695</v>
      </c>
      <c r="E6" s="290">
        <v>40725</v>
      </c>
      <c r="F6" s="290">
        <v>40756</v>
      </c>
      <c r="G6" s="290">
        <v>40787</v>
      </c>
      <c r="H6" s="290">
        <v>40817</v>
      </c>
      <c r="I6" s="290">
        <v>40848</v>
      </c>
      <c r="J6" s="290">
        <v>40878</v>
      </c>
      <c r="K6" s="290">
        <v>40909</v>
      </c>
      <c r="L6" s="290">
        <v>40940</v>
      </c>
      <c r="M6" s="293" t="s">
        <v>75</v>
      </c>
      <c r="N6" s="285" t="s">
        <v>77</v>
      </c>
      <c r="O6" s="285" t="s">
        <v>78</v>
      </c>
      <c r="P6" s="285"/>
      <c r="Q6" s="285"/>
    </row>
    <row r="7" spans="1:17" ht="12.75" customHeight="1">
      <c r="A7" s="296"/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3"/>
      <c r="N7" s="285"/>
      <c r="O7" s="285"/>
      <c r="P7" s="285"/>
      <c r="Q7" s="285"/>
    </row>
    <row r="8" spans="1:17" ht="99" customHeight="1" thickBot="1">
      <c r="A8" s="297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4"/>
      <c r="N8" s="286"/>
      <c r="O8" s="286"/>
      <c r="P8" s="286"/>
      <c r="Q8" s="286"/>
    </row>
    <row r="9" spans="1:18" ht="24.75" customHeight="1">
      <c r="A9" s="113" t="s">
        <v>5</v>
      </c>
      <c r="B9" s="118">
        <f>'[1]Revenue'!B78/100000</f>
        <v>14.9067928</v>
      </c>
      <c r="C9" s="118">
        <f>'[1]Revenue'!C78/100000</f>
        <v>14.994557819099999</v>
      </c>
      <c r="D9" s="118">
        <f>'[1]Revenue'!D78/100000</f>
        <v>14.650574901440002</v>
      </c>
      <c r="E9" s="118">
        <f>'[1]Revenue'!F78/100000</f>
        <v>13.944643699999999</v>
      </c>
      <c r="F9" s="118">
        <f>'[1]Revenue'!G78/100000</f>
        <v>14.464095942679995</v>
      </c>
      <c r="G9" s="118">
        <f>'[1]Revenue'!H78/100000</f>
        <v>13.632084784519998</v>
      </c>
      <c r="H9" s="118">
        <f>'[1]Revenue'!J78/100000</f>
        <v>12.788605356319998</v>
      </c>
      <c r="I9" s="118">
        <f>'[1]Revenue'!K78/100000</f>
        <v>9.9845622</v>
      </c>
      <c r="J9" s="118">
        <f>'[1]Revenue'!L78/100000</f>
        <v>10.137996900000001</v>
      </c>
      <c r="K9" s="118">
        <f>'[1]Revenue'!N78/100000</f>
        <v>10.58887129898523</v>
      </c>
      <c r="L9" s="112">
        <f>'PART-I-REVENUE'!I9</f>
        <v>10.33</v>
      </c>
      <c r="M9" s="112">
        <f>AVERAGE(B9:L9)</f>
        <v>12.765707791185934</v>
      </c>
      <c r="N9" s="112">
        <f>L9-M9</f>
        <v>-2.4357077911859335</v>
      </c>
      <c r="O9" s="112">
        <f>L9-K9</f>
        <v>-0.2588712989852304</v>
      </c>
      <c r="P9" s="112">
        <f>N9/M9*100</f>
        <v>-19.080084167896</v>
      </c>
      <c r="Q9" s="112">
        <f>O9/K9*100</f>
        <v>-2.444748752494886</v>
      </c>
      <c r="R9" s="132"/>
    </row>
    <row r="10" spans="1:17" ht="24.75" customHeight="1">
      <c r="A10" s="114" t="s">
        <v>6</v>
      </c>
      <c r="B10" s="118">
        <f>'[1]Revenue'!B79/100000</f>
        <v>125.80095196</v>
      </c>
      <c r="C10" s="118">
        <f>'[1]Revenue'!C79/100000</f>
        <v>115.26131591999999</v>
      </c>
      <c r="D10" s="118">
        <f>'[1]Revenue'!D79/100000</f>
        <v>117.18397270999998</v>
      </c>
      <c r="E10" s="118">
        <f>'[1]Revenue'!F79/100000</f>
        <v>112.35443684999998</v>
      </c>
      <c r="F10" s="118">
        <f>'[1]Revenue'!G79/100000</f>
        <v>101.70994714999998</v>
      </c>
      <c r="G10" s="118">
        <f>'[1]Revenue'!H79/100000</f>
        <v>119.30644763000001</v>
      </c>
      <c r="H10" s="118">
        <f>'[1]Revenue'!J79/100000</f>
        <v>103.7486047</v>
      </c>
      <c r="I10" s="118">
        <f>'[1]Revenue'!K79/100000</f>
        <v>104.68146829999998</v>
      </c>
      <c r="J10" s="118">
        <f>'[1]Revenue'!L79/100000</f>
        <v>95.90625419999996</v>
      </c>
      <c r="K10" s="118">
        <f>'[1]Revenue'!N79/100000</f>
        <v>85.68640470000003</v>
      </c>
      <c r="L10" s="73">
        <f>'PART-I-REVENUE'!I10</f>
        <v>89.19</v>
      </c>
      <c r="M10" s="112">
        <f aca="true" t="shared" si="0" ref="M10:M17">AVERAGE(B10:L10)</f>
        <v>106.43907310181817</v>
      </c>
      <c r="N10" s="112">
        <f aca="true" t="shared" si="1" ref="N10:N17">L10-M10</f>
        <v>-17.24907310181817</v>
      </c>
      <c r="O10" s="112">
        <f aca="true" t="shared" si="2" ref="O10:O17">L10-K10</f>
        <v>3.503595299999972</v>
      </c>
      <c r="P10" s="112">
        <f aca="true" t="shared" si="3" ref="P10:P17">N10/M10*100</f>
        <v>-16.205583719540606</v>
      </c>
      <c r="Q10" s="112">
        <f aca="true" t="shared" si="4" ref="Q10:Q17">O10/K10*100</f>
        <v>4.088857867553838</v>
      </c>
    </row>
    <row r="11" spans="1:17" ht="24.75" customHeight="1">
      <c r="A11" s="114" t="s">
        <v>7</v>
      </c>
      <c r="B11" s="118">
        <f>'[1]Revenue'!B80/100000</f>
        <v>52.814839899999996</v>
      </c>
      <c r="C11" s="118">
        <f>'[1]Revenue'!C80/100000</f>
        <v>50.68827959999999</v>
      </c>
      <c r="D11" s="118">
        <f>'[1]Revenue'!D80/100000</f>
        <v>51.8847593</v>
      </c>
      <c r="E11" s="118">
        <f>'[1]Revenue'!F80/100000</f>
        <v>50.8591937</v>
      </c>
      <c r="F11" s="118">
        <f>'[1]Revenue'!G80/100000</f>
        <v>50.8676871</v>
      </c>
      <c r="G11" s="118">
        <f>'[1]Revenue'!H80/100000</f>
        <v>47.97457010000001</v>
      </c>
      <c r="H11" s="118">
        <f>'[1]Revenue'!J80/100000</f>
        <v>43.2481204</v>
      </c>
      <c r="I11" s="118">
        <f>'[1]Revenue'!K80/100000</f>
        <v>36.9854217</v>
      </c>
      <c r="J11" s="118">
        <f>'[1]Revenue'!L80/100000</f>
        <v>28.1196725</v>
      </c>
      <c r="K11" s="118">
        <f>'[1]Revenue'!N80/100000</f>
        <v>27.6775569</v>
      </c>
      <c r="L11" s="73">
        <f>'PART-I-REVENUE'!I11</f>
        <v>27.26</v>
      </c>
      <c r="M11" s="112">
        <f t="shared" si="0"/>
        <v>42.5800092</v>
      </c>
      <c r="N11" s="112">
        <f t="shared" si="1"/>
        <v>-15.320009199999998</v>
      </c>
      <c r="O11" s="112">
        <f t="shared" si="2"/>
        <v>-0.41755689999999746</v>
      </c>
      <c r="P11" s="112">
        <f t="shared" si="3"/>
        <v>-35.97934685274797</v>
      </c>
      <c r="Q11" s="112">
        <f t="shared" si="4"/>
        <v>-1.508647968853051</v>
      </c>
    </row>
    <row r="12" spans="1:17" ht="24.75" customHeight="1">
      <c r="A12" s="114" t="s">
        <v>8</v>
      </c>
      <c r="B12" s="118">
        <f>'[1]Revenue'!B81/100000</f>
        <v>88.61018790000001</v>
      </c>
      <c r="C12" s="118">
        <f>'[1]Revenue'!C81/100000</f>
        <v>104.93454630000001</v>
      </c>
      <c r="D12" s="118">
        <f>'[1]Revenue'!D81/100000</f>
        <v>82.4016744</v>
      </c>
      <c r="E12" s="118">
        <f>'[1]Revenue'!F81/100000</f>
        <v>76.77010507499999</v>
      </c>
      <c r="F12" s="118">
        <f>'[1]Revenue'!G81/100000</f>
        <v>69.3735659</v>
      </c>
      <c r="G12" s="118">
        <f>'[1]Revenue'!H81/100000</f>
        <v>196.3472212</v>
      </c>
      <c r="H12" s="118">
        <f>'[1]Revenue'!J81/100000</f>
        <v>162.0854833</v>
      </c>
      <c r="I12" s="118">
        <f>'[1]Revenue'!K81/100000</f>
        <v>33.03082755</v>
      </c>
      <c r="J12" s="118">
        <f>'[1]Revenue'!L81/100000</f>
        <v>34.1006838</v>
      </c>
      <c r="K12" s="118">
        <f>'[1]Revenue'!N81/100000</f>
        <v>32.349879114000004</v>
      </c>
      <c r="L12" s="73">
        <f>'PART-I-REVENUE'!I12</f>
        <v>29.869999999999997</v>
      </c>
      <c r="M12" s="112">
        <f t="shared" si="0"/>
        <v>82.71583404900001</v>
      </c>
      <c r="N12" s="112">
        <f t="shared" si="1"/>
        <v>-52.84583404900001</v>
      </c>
      <c r="O12" s="112">
        <f t="shared" si="2"/>
        <v>-2.4798791140000063</v>
      </c>
      <c r="P12" s="112">
        <f t="shared" si="3"/>
        <v>-63.88841345381911</v>
      </c>
      <c r="Q12" s="112">
        <f t="shared" si="4"/>
        <v>-7.6658064324166</v>
      </c>
    </row>
    <row r="13" spans="1:17" ht="24.75" customHeight="1">
      <c r="A13" s="114" t="s">
        <v>9</v>
      </c>
      <c r="B13" s="118">
        <f>'[1]Revenue'!B82/100000</f>
        <v>61.5807957</v>
      </c>
      <c r="C13" s="118">
        <f>'[1]Revenue'!C82/100000</f>
        <v>63.7472675</v>
      </c>
      <c r="D13" s="118">
        <f>'[1]Revenue'!D82/100000</f>
        <v>61.54028670000002</v>
      </c>
      <c r="E13" s="118">
        <f>'[1]Revenue'!F82/100000</f>
        <v>66.36294830000001</v>
      </c>
      <c r="F13" s="118">
        <f>'[1]Revenue'!G82/100000</f>
        <v>67.7331191</v>
      </c>
      <c r="G13" s="118">
        <f>'[1]Revenue'!H82/100000</f>
        <v>70.35297209999999</v>
      </c>
      <c r="H13" s="118">
        <f>'[1]Revenue'!J82/100000</f>
        <v>68.9807684</v>
      </c>
      <c r="I13" s="118">
        <f>'[1]Revenue'!K82/100000</f>
        <v>74.24541909999999</v>
      </c>
      <c r="J13" s="118">
        <f>'[1]Revenue'!L82/100000</f>
        <v>75.216384</v>
      </c>
      <c r="K13" s="118">
        <f>'[1]Revenue'!N82/100000</f>
        <v>69.28406969999998</v>
      </c>
      <c r="L13" s="73">
        <f>'PART-I-REVENUE'!I13</f>
        <v>67.73</v>
      </c>
      <c r="M13" s="112">
        <f t="shared" si="0"/>
        <v>67.88854823636365</v>
      </c>
      <c r="N13" s="112">
        <f t="shared" si="1"/>
        <v>-0.158548236363643</v>
      </c>
      <c r="O13" s="112">
        <f t="shared" si="2"/>
        <v>-1.554069699999971</v>
      </c>
      <c r="P13" s="112">
        <f t="shared" si="3"/>
        <v>-0.23354194556000044</v>
      </c>
      <c r="Q13" s="112">
        <f t="shared" si="4"/>
        <v>-2.243040437331544</v>
      </c>
    </row>
    <row r="14" spans="1:17" ht="24.75" customHeight="1">
      <c r="A14" s="114" t="s">
        <v>10</v>
      </c>
      <c r="B14" s="118">
        <f>'[1]Revenue'!B83/100000</f>
        <v>65.78282569999999</v>
      </c>
      <c r="C14" s="118">
        <f>'[1]Revenue'!C83/100000</f>
        <v>65.20953559999998</v>
      </c>
      <c r="D14" s="118">
        <f>'[1]Revenue'!D83/100000</f>
        <v>62.26190989999999</v>
      </c>
      <c r="E14" s="118">
        <f>'[1]Revenue'!F83/100000</f>
        <v>53.25249600000001</v>
      </c>
      <c r="F14" s="118">
        <f>'[1]Revenue'!G83/100000</f>
        <v>60.56874909484</v>
      </c>
      <c r="G14" s="118">
        <f>'[1]Revenue'!H83/100000</f>
        <v>59.7979732</v>
      </c>
      <c r="H14" s="118">
        <f>'[1]Revenue'!J83/100000</f>
        <v>46.52844640000001</v>
      </c>
      <c r="I14" s="118">
        <f>'[1]Revenue'!K83/100000</f>
        <v>46.358349499999996</v>
      </c>
      <c r="J14" s="118">
        <f>'[1]Revenue'!L83/100000</f>
        <v>97.00750459999999</v>
      </c>
      <c r="K14" s="118">
        <f>'[1]Revenue'!N83/100000</f>
        <v>46.948624800000005</v>
      </c>
      <c r="L14" s="73">
        <f>'PART-I-REVENUE'!I14</f>
        <v>45.72</v>
      </c>
      <c r="M14" s="112">
        <f t="shared" si="0"/>
        <v>59.03967407225818</v>
      </c>
      <c r="N14" s="112">
        <f t="shared" si="1"/>
        <v>-13.31967407225818</v>
      </c>
      <c r="O14" s="112">
        <f t="shared" si="2"/>
        <v>-1.2286248000000057</v>
      </c>
      <c r="P14" s="112">
        <f t="shared" si="3"/>
        <v>-22.560548108643587</v>
      </c>
      <c r="Q14" s="112">
        <f t="shared" si="4"/>
        <v>-2.6169558857877466</v>
      </c>
    </row>
    <row r="15" spans="1:17" ht="24.75" customHeight="1">
      <c r="A15" s="114" t="s">
        <v>11</v>
      </c>
      <c r="B15" s="118">
        <f>'[1]Revenue'!B84/100000</f>
        <v>89.14593319999999</v>
      </c>
      <c r="C15" s="118">
        <f>'[1]Revenue'!C84/100000</f>
        <v>95.10823059999998</v>
      </c>
      <c r="D15" s="118">
        <f>'[1]Revenue'!D84/100000</f>
        <v>90.31262530000001</v>
      </c>
      <c r="E15" s="118">
        <f>'[1]Revenue'!F84/100000</f>
        <v>85.25882850000002</v>
      </c>
      <c r="F15" s="118">
        <f>'[1]Revenue'!G84/100000</f>
        <v>85.8880111</v>
      </c>
      <c r="G15" s="118">
        <f>'[1]Revenue'!H84/100000</f>
        <v>86.55408489999998</v>
      </c>
      <c r="H15" s="118">
        <f>'[1]Revenue'!J84/100000</f>
        <v>73.93898649999998</v>
      </c>
      <c r="I15" s="118">
        <f>'[1]Revenue'!K84/100000</f>
        <v>79.3393918</v>
      </c>
      <c r="J15" s="118">
        <f>'[1]Revenue'!L84/100000</f>
        <v>67.2402014</v>
      </c>
      <c r="K15" s="118">
        <f>'[1]Revenue'!N84/100000</f>
        <v>59.122388</v>
      </c>
      <c r="L15" s="73">
        <f>'PART-I-REVENUE'!I15</f>
        <v>63.32</v>
      </c>
      <c r="M15" s="112">
        <f t="shared" si="0"/>
        <v>79.56624375454545</v>
      </c>
      <c r="N15" s="112">
        <f t="shared" si="1"/>
        <v>-16.246243754545453</v>
      </c>
      <c r="O15" s="112">
        <f t="shared" si="2"/>
        <v>4.1976119999999995</v>
      </c>
      <c r="P15" s="112">
        <f t="shared" si="3"/>
        <v>-20.41851291191227</v>
      </c>
      <c r="Q15" s="112">
        <f t="shared" si="4"/>
        <v>7.099868834797403</v>
      </c>
    </row>
    <row r="16" spans="1:17" ht="24.75" customHeight="1">
      <c r="A16" s="114" t="s">
        <v>12</v>
      </c>
      <c r="B16" s="118">
        <f>'[1]Revenue'!B85/100000</f>
        <v>94.35688642254651</v>
      </c>
      <c r="C16" s="118">
        <f>'[1]Revenue'!C85/100000</f>
        <v>89.69762860769998</v>
      </c>
      <c r="D16" s="118">
        <f>'[1]Revenue'!D85/100000</f>
        <v>89.98624415524651</v>
      </c>
      <c r="E16" s="118">
        <f>'[1]Revenue'!F85/100000</f>
        <v>82.47938199258414</v>
      </c>
      <c r="F16" s="118">
        <f>'[1]Revenue'!G85/100000</f>
        <v>89.8822247227371</v>
      </c>
      <c r="G16" s="118">
        <f>'[1]Revenue'!H85/100000</f>
        <v>88.26477451159998</v>
      </c>
      <c r="H16" s="118">
        <f>'[1]Revenue'!J85/100000</f>
        <v>77.01276392950003</v>
      </c>
      <c r="I16" s="118">
        <f>'[1]Revenue'!K85/100000</f>
        <v>81.95477630710002</v>
      </c>
      <c r="J16" s="118">
        <f>'[1]Revenue'!L85/100000</f>
        <v>70.28321597371705</v>
      </c>
      <c r="K16" s="118">
        <f>'[1]Revenue'!N85/100000</f>
        <v>76.32387242619674</v>
      </c>
      <c r="L16" s="73">
        <f>'PART-I-REVENUE'!I16</f>
        <v>66.37</v>
      </c>
      <c r="M16" s="112">
        <f t="shared" si="0"/>
        <v>82.41925173172073</v>
      </c>
      <c r="N16" s="112">
        <f t="shared" si="1"/>
        <v>-16.04925173172073</v>
      </c>
      <c r="O16" s="112">
        <f t="shared" si="2"/>
        <v>-9.953872426196739</v>
      </c>
      <c r="P16" s="112">
        <f t="shared" si="3"/>
        <v>-19.472697694419676</v>
      </c>
      <c r="Q16" s="112">
        <f t="shared" si="4"/>
        <v>-13.041623950385747</v>
      </c>
    </row>
    <row r="17" spans="1:17" ht="24.75" customHeight="1">
      <c r="A17" s="114" t="s">
        <v>13</v>
      </c>
      <c r="B17" s="118">
        <f>'[1]Revenue'!B86/100000</f>
        <v>119.92495269</v>
      </c>
      <c r="C17" s="118">
        <f>'[1]Revenue'!C86/100000</f>
        <v>114.80653315</v>
      </c>
      <c r="D17" s="118">
        <f>'[1]Revenue'!D86/100000</f>
        <v>123.52474652999999</v>
      </c>
      <c r="E17" s="118">
        <f>'[1]Revenue'!F86/100000</f>
        <v>121.16638610000003</v>
      </c>
      <c r="F17" s="118">
        <f>'[1]Revenue'!G86/100000</f>
        <v>25.667016560000018</v>
      </c>
      <c r="G17" s="118">
        <f>'[1]Revenue'!H86/100000</f>
        <v>111.68988487</v>
      </c>
      <c r="H17" s="118">
        <f>'[1]Revenue'!J86/100000</f>
        <v>120.01401790999999</v>
      </c>
      <c r="I17" s="118">
        <f>'[1]Revenue'!K86/100000</f>
        <v>82.74213956</v>
      </c>
      <c r="J17" s="118">
        <f>'[1]Revenue'!L86/100000</f>
        <v>71.83702394000001</v>
      </c>
      <c r="K17" s="118">
        <f>'[1]Revenue'!N86/100000</f>
        <v>74.85943953999998</v>
      </c>
      <c r="L17" s="73">
        <f>'PART-I-REVENUE'!I17</f>
        <v>72.58</v>
      </c>
      <c r="M17" s="112">
        <f t="shared" si="0"/>
        <v>94.43746734999999</v>
      </c>
      <c r="N17" s="112">
        <f t="shared" si="1"/>
        <v>-21.857467349999993</v>
      </c>
      <c r="O17" s="112">
        <f t="shared" si="2"/>
        <v>-2.2794395399999843</v>
      </c>
      <c r="P17" s="112">
        <f t="shared" si="3"/>
        <v>-23.144910556519697</v>
      </c>
      <c r="Q17" s="112">
        <f t="shared" si="4"/>
        <v>-3.044959398583262</v>
      </c>
    </row>
    <row r="18" spans="1:17" ht="9.75" customHeight="1">
      <c r="A18" s="115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74"/>
      <c r="M18" s="74"/>
      <c r="N18" s="74"/>
      <c r="O18" s="74"/>
      <c r="P18" s="74"/>
      <c r="Q18" s="111"/>
    </row>
    <row r="19" spans="1:17" ht="24.75" customHeight="1">
      <c r="A19" s="114" t="s">
        <v>15</v>
      </c>
      <c r="B19" s="118">
        <f>'[1]Revenue'!B88/100000</f>
        <v>98.93317965999998</v>
      </c>
      <c r="C19" s="118">
        <f>'[1]Revenue'!C88/100000</f>
        <v>85.90719097000002</v>
      </c>
      <c r="D19" s="118">
        <f>'[1]Revenue'!D88/100000</f>
        <v>69.90499546</v>
      </c>
      <c r="E19" s="118">
        <f>'[1]Revenue'!F88/100000</f>
        <v>51.85853336</v>
      </c>
      <c r="F19" s="118">
        <f>'[1]Revenue'!G88/100000</f>
        <v>59.27379497999998</v>
      </c>
      <c r="G19" s="118">
        <f>'[1]Revenue'!H88/100000</f>
        <v>59.08911669</v>
      </c>
      <c r="H19" s="118">
        <f>'[1]Revenue'!J88/100000</f>
        <v>59.00523503</v>
      </c>
      <c r="I19" s="118">
        <f>'[1]Revenue'!K88/100000</f>
        <v>82.14377808999997</v>
      </c>
      <c r="J19" s="118">
        <f>'[1]Revenue'!L88/100000</f>
        <v>79.40677494</v>
      </c>
      <c r="K19" s="118">
        <f>'[1]Revenue'!N88/100000</f>
        <v>46.57406419999999</v>
      </c>
      <c r="L19" s="73">
        <f>'PART-I-REVENUE'!I19</f>
        <v>55.699999999999996</v>
      </c>
      <c r="M19" s="112">
        <f>AVERAGE(B19:L19)</f>
        <v>67.98151485272727</v>
      </c>
      <c r="N19" s="112">
        <f>L19-M19</f>
        <v>-12.281514852727277</v>
      </c>
      <c r="O19" s="112">
        <f>L19-K19</f>
        <v>9.125935800000008</v>
      </c>
      <c r="P19" s="112">
        <f>N19/M19*100</f>
        <v>-18.065962312451425</v>
      </c>
      <c r="Q19" s="112">
        <f>O19/K19*100</f>
        <v>19.59445875457871</v>
      </c>
    </row>
    <row r="20" spans="1:17" ht="24.75" customHeight="1">
      <c r="A20" s="114" t="s">
        <v>16</v>
      </c>
      <c r="B20" s="118">
        <f>'[1]Revenue'!B89/100000</f>
        <v>239.27298359999995</v>
      </c>
      <c r="C20" s="118">
        <f>'[1]Revenue'!C89/100000</f>
        <v>243.575545</v>
      </c>
      <c r="D20" s="118">
        <f>'[1]Revenue'!D89/100000</f>
        <v>221.6271294</v>
      </c>
      <c r="E20" s="118">
        <f>'[1]Revenue'!F89/100000</f>
        <v>153.77114379999998</v>
      </c>
      <c r="F20" s="118">
        <f>'[1]Revenue'!G89/100000</f>
        <v>167.10729240000003</v>
      </c>
      <c r="G20" s="118">
        <f>'[1]Revenue'!H89/100000</f>
        <v>193.07492179999997</v>
      </c>
      <c r="H20" s="118">
        <f>'[1]Revenue'!J89/100000</f>
        <v>218.98290760000006</v>
      </c>
      <c r="I20" s="118">
        <f>'[1]Revenue'!K89/100000</f>
        <v>215.43915239999995</v>
      </c>
      <c r="J20" s="118">
        <f>'[1]Revenue'!L89/100000</f>
        <v>173.38968540000002</v>
      </c>
      <c r="K20" s="118">
        <f>'[1]Revenue'!N89/100000</f>
        <v>157.52778560000002</v>
      </c>
      <c r="L20" s="73">
        <f>'PART-I-REVENUE'!I20</f>
        <v>178.05</v>
      </c>
      <c r="M20" s="112">
        <f>AVERAGE(B20:L20)</f>
        <v>196.52895881818185</v>
      </c>
      <c r="N20" s="112">
        <f>L20-M20</f>
        <v>-18.478958818181837</v>
      </c>
      <c r="O20" s="112">
        <f>L20-K20</f>
        <v>20.522214399999996</v>
      </c>
      <c r="P20" s="112">
        <f>N20/M20*100</f>
        <v>-9.402664589129376</v>
      </c>
      <c r="Q20" s="112">
        <f>O20/K20*100</f>
        <v>13.027679099172198</v>
      </c>
    </row>
    <row r="21" spans="1:17" ht="24.75" customHeight="1">
      <c r="A21" s="114" t="s">
        <v>17</v>
      </c>
      <c r="B21" s="118">
        <f>'[1]Revenue'!B90/100000</f>
        <v>117.45747715883955</v>
      </c>
      <c r="C21" s="118">
        <f>'[1]Revenue'!C90/100000</f>
        <v>105.783556874796</v>
      </c>
      <c r="D21" s="118">
        <f>'[1]Revenue'!D90/100000</f>
        <v>79.73976396727107</v>
      </c>
      <c r="E21" s="118">
        <f>'[1]Revenue'!F90/100000</f>
        <v>63.28626305593835</v>
      </c>
      <c r="F21" s="118">
        <f>'[1]Revenue'!G90/100000</f>
        <v>99.93488987234814</v>
      </c>
      <c r="G21" s="118">
        <f>'[1]Revenue'!H90/100000</f>
        <v>72.48326955920218</v>
      </c>
      <c r="H21" s="118">
        <f>'[1]Revenue'!J90/100000</f>
        <v>88.93931486391662</v>
      </c>
      <c r="I21" s="118">
        <f>'[1]Revenue'!K90/100000</f>
        <v>218.83147646962826</v>
      </c>
      <c r="J21" s="118">
        <f>'[1]Revenue'!L90/100000</f>
        <v>86.6840125354488</v>
      </c>
      <c r="K21" s="118">
        <f>'[1]Revenue'!N90/100000</f>
        <v>86.80562969129646</v>
      </c>
      <c r="L21" s="73">
        <f>'PART-I-REVENUE'!I21</f>
        <v>98.52</v>
      </c>
      <c r="M21" s="112">
        <f>AVERAGE(B21:L21)</f>
        <v>101.67869582260776</v>
      </c>
      <c r="N21" s="112">
        <f>L21-M21</f>
        <v>-3.1586958226077684</v>
      </c>
      <c r="O21" s="112">
        <f>L21-K21</f>
        <v>11.714370308703536</v>
      </c>
      <c r="P21" s="112">
        <f>N21/M21*100</f>
        <v>-3.1065463586576096</v>
      </c>
      <c r="Q21" s="112">
        <f>O21/K21*100</f>
        <v>13.494943070354887</v>
      </c>
    </row>
    <row r="22" spans="1:17" ht="24.75" customHeight="1" thickBot="1">
      <c r="A22" s="114" t="s">
        <v>18</v>
      </c>
      <c r="B22" s="118">
        <f>'[1]Revenue'!B91/100000</f>
        <v>286.24806646400737</v>
      </c>
      <c r="C22" s="118">
        <f>'[1]Revenue'!C91/100000</f>
        <v>294.46407950788756</v>
      </c>
      <c r="D22" s="118">
        <f>'[1]Revenue'!D91/100000</f>
        <v>127.68349530163195</v>
      </c>
      <c r="E22" s="118">
        <f>'[1]Revenue'!F91/100000</f>
        <v>212.50138638721663</v>
      </c>
      <c r="F22" s="118">
        <f>'[1]Revenue'!G91/100000</f>
        <v>242.8811734852222</v>
      </c>
      <c r="G22" s="118">
        <f>'[1]Revenue'!H91/100000</f>
        <v>222.60441558404344</v>
      </c>
      <c r="H22" s="118">
        <f>'[1]Revenue'!J91/100000</f>
        <v>236.24636715457845</v>
      </c>
      <c r="I22" s="118">
        <f>'[1]Revenue'!K91/100000</f>
        <v>213.07364588712596</v>
      </c>
      <c r="J22" s="118">
        <f>'[1]Revenue'!L91/100000</f>
        <v>242.24323611359927</v>
      </c>
      <c r="K22" s="118">
        <f>'[1]Revenue'!N91/100000</f>
        <v>188.86144352837718</v>
      </c>
      <c r="L22" s="73">
        <f>'PART-I-REVENUE'!I22</f>
        <v>210.22</v>
      </c>
      <c r="M22" s="112">
        <f>AVERAGE(B22:L22)</f>
        <v>225.18430085578996</v>
      </c>
      <c r="N22" s="112">
        <f>L22-M22</f>
        <v>-14.964300855789958</v>
      </c>
      <c r="O22" s="112">
        <f>L22-K22</f>
        <v>21.35855647162282</v>
      </c>
      <c r="P22" s="112">
        <f>N22/M22*100</f>
        <v>-6.645357069262671</v>
      </c>
      <c r="Q22" s="112">
        <f>O22/K22*100</f>
        <v>11.309114275838738</v>
      </c>
    </row>
    <row r="23" spans="1:17" ht="9.75" customHeight="1" thickBot="1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8"/>
      <c r="M23" s="128"/>
      <c r="N23" s="128"/>
      <c r="O23" s="128"/>
      <c r="P23" s="129"/>
      <c r="Q23" s="130"/>
    </row>
    <row r="24" spans="1:17" ht="24.75" customHeight="1">
      <c r="A24" s="114" t="s">
        <v>20</v>
      </c>
      <c r="B24" s="118">
        <f>'[1]Revenue'!B93/100000</f>
        <v>81.5671676845</v>
      </c>
      <c r="C24" s="118">
        <f>'[1]Revenue'!C93/100000</f>
        <v>-13.536237920499998</v>
      </c>
      <c r="D24" s="118">
        <f>'[1]Revenue'!D93/100000</f>
        <v>70.23350131290003</v>
      </c>
      <c r="E24" s="118">
        <f>'[1]Revenue'!F93/100000</f>
        <v>-15.5637647831</v>
      </c>
      <c r="F24" s="118">
        <f>'[1]Revenue'!G93/100000</f>
        <v>81.38869059079997</v>
      </c>
      <c r="G24" s="118">
        <f>'[1]Revenue'!H93/100000</f>
        <v>-3.7655773331999995</v>
      </c>
      <c r="H24" s="118">
        <f>'[1]Revenue'!J93/100000</f>
        <v>56.49217204030001</v>
      </c>
      <c r="I24" s="118">
        <f>'[1]Revenue'!K93/100000</f>
        <v>-20.380048866379784</v>
      </c>
      <c r="J24" s="118">
        <f>'[1]Revenue'!L93/100000</f>
        <v>69.31338570357923</v>
      </c>
      <c r="K24" s="118">
        <f>'[1]Revenue'!N93/100000</f>
        <v>-31.194611945310612</v>
      </c>
      <c r="L24" s="73">
        <f>'PART-I-REVENUE'!I24</f>
        <v>49.03</v>
      </c>
      <c r="M24" s="112">
        <f aca="true" t="shared" si="5" ref="M24:M31">AVERAGE(B24:L24)</f>
        <v>29.41678877123535</v>
      </c>
      <c r="N24" s="112">
        <f aca="true" t="shared" si="6" ref="N24:N31">L24-M24</f>
        <v>19.61321122876465</v>
      </c>
      <c r="O24" s="112">
        <f aca="true" t="shared" si="7" ref="O24:O31">L24-K24</f>
        <v>80.22461194531061</v>
      </c>
      <c r="P24" s="112">
        <f aca="true" t="shared" si="8" ref="P24:P31">N24/M24*100</f>
        <v>66.67352912410024</v>
      </c>
      <c r="Q24" s="112">
        <f aca="true" t="shared" si="9" ref="Q24:Q31">O24/K24*100</f>
        <v>-257.17457901370216</v>
      </c>
    </row>
    <row r="25" spans="1:17" ht="24.75" customHeight="1">
      <c r="A25" s="114" t="s">
        <v>21</v>
      </c>
      <c r="B25" s="118">
        <f>'[1]Revenue'!B94/100000</f>
        <v>1.4441634000000003</v>
      </c>
      <c r="C25" s="118">
        <f>'[1]Revenue'!C94/100000</f>
        <v>138.0501112</v>
      </c>
      <c r="D25" s="118">
        <f>'[1]Revenue'!D94/100000</f>
        <v>-0.5187289000000002</v>
      </c>
      <c r="E25" s="118">
        <f>'[1]Revenue'!F94/100000</f>
        <v>135.7350021</v>
      </c>
      <c r="F25" s="118">
        <f>'[1]Revenue'!G94/100000</f>
        <v>1.3883738999999995</v>
      </c>
      <c r="G25" s="118">
        <f>'[1]Revenue'!H94/100000</f>
        <v>127.77216869999995</v>
      </c>
      <c r="H25" s="118">
        <f>'[1]Revenue'!J94/100000</f>
        <v>1.9757754000000003</v>
      </c>
      <c r="I25" s="118">
        <f>'[1]Revenue'!K94/100000</f>
        <v>119.664261</v>
      </c>
      <c r="J25" s="118">
        <f>'[1]Revenue'!L94/100000</f>
        <v>4.180262000000002</v>
      </c>
      <c r="K25" s="118">
        <f>'[1]Revenue'!N94/100000</f>
        <v>107.53176459999996</v>
      </c>
      <c r="L25" s="73">
        <f>'PART-I-REVENUE'!I25</f>
        <v>1.26</v>
      </c>
      <c r="M25" s="112">
        <f t="shared" si="5"/>
        <v>58.043923036363616</v>
      </c>
      <c r="N25" s="112">
        <f t="shared" si="6"/>
        <v>-56.78392303636362</v>
      </c>
      <c r="O25" s="112">
        <f t="shared" si="7"/>
        <v>-106.27176459999995</v>
      </c>
      <c r="P25" s="112">
        <f t="shared" si="8"/>
        <v>-97.82923011731887</v>
      </c>
      <c r="Q25" s="112">
        <f t="shared" si="9"/>
        <v>-98.8282532099357</v>
      </c>
    </row>
    <row r="26" spans="1:17" ht="24.75" customHeight="1">
      <c r="A26" s="114" t="s">
        <v>22</v>
      </c>
      <c r="B26" s="118">
        <f>'[1]Revenue'!B95/100000</f>
        <v>223.60994389999993</v>
      </c>
      <c r="C26" s="118">
        <f>'[1]Revenue'!C95/100000</f>
        <v>11.929501499999999</v>
      </c>
      <c r="D26" s="118">
        <f>'[1]Revenue'!D95/100000</f>
        <v>220.92370640000004</v>
      </c>
      <c r="E26" s="118">
        <f>'[1]Revenue'!F95/100000</f>
        <v>12.719004299999996</v>
      </c>
      <c r="F26" s="118">
        <f>'[1]Revenue'!G95/100000</f>
        <v>221.79252240000002</v>
      </c>
      <c r="G26" s="118">
        <f>'[1]Revenue'!H95/100000</f>
        <v>12.512299700000002</v>
      </c>
      <c r="H26" s="118">
        <f>'[1]Revenue'!J95/100000</f>
        <v>198.0251549</v>
      </c>
      <c r="I26" s="118">
        <f>'[1]Revenue'!K95/100000</f>
        <v>21.418886399999998</v>
      </c>
      <c r="J26" s="118">
        <f>'[1]Revenue'!L95/100000</f>
        <v>192.13883739999991</v>
      </c>
      <c r="K26" s="118">
        <f>'[1]Revenue'!N95/100000</f>
        <v>26.807370199999994</v>
      </c>
      <c r="L26" s="73">
        <f>'PART-I-REVENUE'!I26</f>
        <v>167.39000000000001</v>
      </c>
      <c r="M26" s="112">
        <f t="shared" si="5"/>
        <v>119.02429337272726</v>
      </c>
      <c r="N26" s="112">
        <f t="shared" si="6"/>
        <v>48.36570662727276</v>
      </c>
      <c r="O26" s="112">
        <f t="shared" si="7"/>
        <v>140.5826298</v>
      </c>
      <c r="P26" s="112">
        <f t="shared" si="8"/>
        <v>40.635155443279515</v>
      </c>
      <c r="Q26" s="112">
        <f t="shared" si="9"/>
        <v>524.4178326749859</v>
      </c>
    </row>
    <row r="27" spans="1:17" ht="24.75" customHeight="1">
      <c r="A27" s="114" t="s">
        <v>23</v>
      </c>
      <c r="B27" s="118">
        <f>'[1]Revenue'!B96/100000</f>
        <v>0.01909914000000006</v>
      </c>
      <c r="C27" s="118">
        <f>'[1]Revenue'!C96/100000</f>
        <v>121.73408012999995</v>
      </c>
      <c r="D27" s="118">
        <f>'[1]Revenue'!D96/100000</f>
        <v>0.13850905999999985</v>
      </c>
      <c r="E27" s="118">
        <f>'[1]Revenue'!F96/100000</f>
        <v>117.7523418</v>
      </c>
      <c r="F27" s="118">
        <f>'[1]Revenue'!G96/100000</f>
        <v>-6.57832807</v>
      </c>
      <c r="G27" s="118">
        <f>'[1]Revenue'!H96/100000</f>
        <v>107.0187214</v>
      </c>
      <c r="H27" s="118">
        <f>'[1]Revenue'!J96/100000</f>
        <v>2.144592311374408</v>
      </c>
      <c r="I27" s="118">
        <f>'[1]Revenue'!K96/100000</f>
        <v>96.54551928000004</v>
      </c>
      <c r="J27" s="118">
        <f>'[1]Revenue'!L96/100000</f>
        <v>0.7061430000000005</v>
      </c>
      <c r="K27" s="118">
        <f>'[1]Revenue'!N96/100000</f>
        <v>93.55206474170622</v>
      </c>
      <c r="L27" s="73">
        <f>'PART-I-REVENUE'!I27</f>
        <v>-3.76</v>
      </c>
      <c r="M27" s="112">
        <f t="shared" si="5"/>
        <v>48.11570389028006</v>
      </c>
      <c r="N27" s="112">
        <f t="shared" si="6"/>
        <v>-51.87570389028006</v>
      </c>
      <c r="O27" s="112">
        <f t="shared" si="7"/>
        <v>-97.31206474170622</v>
      </c>
      <c r="P27" s="112">
        <f t="shared" si="8"/>
        <v>-107.81449650736494</v>
      </c>
      <c r="Q27" s="112">
        <f t="shared" si="9"/>
        <v>-104.0191523408716</v>
      </c>
    </row>
    <row r="28" spans="1:17" ht="24.75" customHeight="1">
      <c r="A28" s="114" t="s">
        <v>24</v>
      </c>
      <c r="B28" s="118">
        <f>'[1]Revenue'!B97/100000</f>
        <v>16.40331087</v>
      </c>
      <c r="C28" s="118">
        <f>'[1]Revenue'!C97/100000</f>
        <v>239.15300880000004</v>
      </c>
      <c r="D28" s="118">
        <f>'[1]Revenue'!D97/100000</f>
        <v>11.895752799999999</v>
      </c>
      <c r="E28" s="118">
        <f>'[1]Revenue'!F97/100000</f>
        <v>233.93831648000003</v>
      </c>
      <c r="F28" s="118">
        <f>'[1]Revenue'!G97/100000</f>
        <v>11.542710999999997</v>
      </c>
      <c r="G28" s="118">
        <f>'[1]Revenue'!H97/100000</f>
        <v>269.6431059011279</v>
      </c>
      <c r="H28" s="118">
        <f>'[1]Revenue'!J97/100000</f>
        <v>13.868214051452</v>
      </c>
      <c r="I28" s="118">
        <f>'[1]Revenue'!K97/100000</f>
        <v>209.81531402247404</v>
      </c>
      <c r="J28" s="118">
        <f>'[1]Revenue'!L97/100000</f>
        <v>21.181022886213995</v>
      </c>
      <c r="K28" s="118">
        <f>'[1]Revenue'!N97/100000</f>
        <v>189.94719111748606</v>
      </c>
      <c r="L28" s="73">
        <f>'PART-I-REVENUE'!I28</f>
        <v>34.37</v>
      </c>
      <c r="M28" s="112">
        <f t="shared" si="5"/>
        <v>113.79617708443216</v>
      </c>
      <c r="N28" s="112">
        <f t="shared" si="6"/>
        <v>-79.42617708443217</v>
      </c>
      <c r="O28" s="112">
        <f t="shared" si="7"/>
        <v>-155.57719111748605</v>
      </c>
      <c r="P28" s="112">
        <f t="shared" si="8"/>
        <v>-69.79687641483875</v>
      </c>
      <c r="Q28" s="112">
        <f t="shared" si="9"/>
        <v>-81.90549710274921</v>
      </c>
    </row>
    <row r="29" spans="1:17" ht="24.75" customHeight="1">
      <c r="A29" s="114" t="s">
        <v>25</v>
      </c>
      <c r="B29" s="118">
        <f>'[1]Revenue'!B98/100000</f>
        <v>15.614202411000003</v>
      </c>
      <c r="C29" s="118">
        <f>'[1]Revenue'!C98/100000</f>
        <v>151.68005478719996</v>
      </c>
      <c r="D29" s="118">
        <f>'[1]Revenue'!D98/100000</f>
        <v>21.1975705031</v>
      </c>
      <c r="E29" s="118">
        <f>'[1]Revenue'!F98/100000</f>
        <v>155.26474840640003</v>
      </c>
      <c r="F29" s="118">
        <f>'[1]Revenue'!G98/100000</f>
        <v>34.175793032499996</v>
      </c>
      <c r="G29" s="118">
        <f>'[1]Revenue'!H98/100000</f>
        <v>77.72110569771907</v>
      </c>
      <c r="H29" s="118">
        <f>'[1]Revenue'!J98/100000</f>
        <v>88.96737630931429</v>
      </c>
      <c r="I29" s="118">
        <f>'[1]Revenue'!K98/100000</f>
        <v>101.83766463195715</v>
      </c>
      <c r="J29" s="118">
        <f>'[1]Revenue'!L98/100000</f>
        <v>34.729563378142856</v>
      </c>
      <c r="K29" s="118">
        <f>'[1]Revenue'!N98/100000</f>
        <v>98.70381771091425</v>
      </c>
      <c r="L29" s="73">
        <f>'PART-I-REVENUE'!I29</f>
        <v>25.63</v>
      </c>
      <c r="M29" s="112">
        <f t="shared" si="5"/>
        <v>73.22926335165887</v>
      </c>
      <c r="N29" s="112">
        <f t="shared" si="6"/>
        <v>-47.59926335165888</v>
      </c>
      <c r="O29" s="112">
        <f t="shared" si="7"/>
        <v>-73.07381771091426</v>
      </c>
      <c r="P29" s="112">
        <f t="shared" si="8"/>
        <v>-65.0003307053349</v>
      </c>
      <c r="Q29" s="112">
        <f t="shared" si="9"/>
        <v>-74.03342586497955</v>
      </c>
    </row>
    <row r="30" spans="1:17" ht="24.75" customHeight="1">
      <c r="A30" s="114" t="s">
        <v>26</v>
      </c>
      <c r="B30" s="118">
        <f>'[1]Revenue'!B99/100000</f>
        <v>94.97233474509999</v>
      </c>
      <c r="C30" s="118">
        <f>'[1]Revenue'!C99/100000</f>
        <v>1.5678347384000002</v>
      </c>
      <c r="D30" s="118">
        <f>'[1]Revenue'!D99/100000</f>
        <v>89.6110392595</v>
      </c>
      <c r="E30" s="118">
        <f>'[1]Revenue'!F99/100000</f>
        <v>-1.0083048907</v>
      </c>
      <c r="F30" s="118">
        <f>'[1]Revenue'!G99/100000</f>
        <v>82.38719078540004</v>
      </c>
      <c r="G30" s="118">
        <f>'[1]Revenue'!H99/100000</f>
        <v>3.2029443409</v>
      </c>
      <c r="H30" s="118">
        <f>'[1]Revenue'!J99/100000</f>
        <v>73.25565665119998</v>
      </c>
      <c r="I30" s="118">
        <f>'[1]Revenue'!K99/100000</f>
        <v>5.288906508800001</v>
      </c>
      <c r="J30" s="118">
        <f>'[1]Revenue'!L99/100000</f>
        <v>68.63283039190001</v>
      </c>
      <c r="K30" s="118">
        <f>'[1]Revenue'!N99/100000</f>
        <v>2.9888852999999997</v>
      </c>
      <c r="L30" s="73">
        <f>'PART-I-REVENUE'!I30</f>
        <v>70.55</v>
      </c>
      <c r="M30" s="112">
        <f t="shared" si="5"/>
        <v>44.67721071186364</v>
      </c>
      <c r="N30" s="112">
        <f t="shared" si="6"/>
        <v>25.87278928813636</v>
      </c>
      <c r="O30" s="112">
        <f t="shared" si="7"/>
        <v>67.56111469999999</v>
      </c>
      <c r="P30" s="112">
        <f t="shared" si="8"/>
        <v>57.91048473235612</v>
      </c>
      <c r="Q30" s="112">
        <f t="shared" si="9"/>
        <v>2260.411756182146</v>
      </c>
    </row>
    <row r="31" spans="1:17" ht="24.75" customHeight="1" thickBot="1">
      <c r="A31" s="114" t="s">
        <v>62</v>
      </c>
      <c r="B31" s="118">
        <f>'[1]Revenue'!B100/100000</f>
        <v>87.92362700000005</v>
      </c>
      <c r="C31" s="118">
        <f>'[1]Revenue'!C100/100000</f>
        <v>-0.07526459999999992</v>
      </c>
      <c r="D31" s="118">
        <f>'[1]Revenue'!D100/100000</f>
        <v>83.34793990000003</v>
      </c>
      <c r="E31" s="118">
        <f>'[1]Revenue'!F100/100000</f>
        <v>1.5155993999999995</v>
      </c>
      <c r="F31" s="118">
        <f>'[1]Revenue'!G100/100000</f>
        <v>81.94648940000002</v>
      </c>
      <c r="G31" s="118">
        <f>'[1]Revenue'!H100/100000</f>
        <v>5.426213999999999</v>
      </c>
      <c r="H31" s="118">
        <f>'[1]Revenue'!J100/100000</f>
        <v>75.64402340000001</v>
      </c>
      <c r="I31" s="118">
        <f>'[1]Revenue'!K100/100000</f>
        <v>2.7608765999999996</v>
      </c>
      <c r="J31" s="118">
        <f>'[1]Revenue'!L100/100000</f>
        <v>71.12084540000001</v>
      </c>
      <c r="K31" s="118">
        <f>'[1]Revenue'!N100/100000</f>
        <v>-1.0972459999999997</v>
      </c>
      <c r="L31" s="73">
        <f>'PART-I-REVENUE'!I31</f>
        <v>51.879999999999995</v>
      </c>
      <c r="M31" s="112">
        <f t="shared" si="5"/>
        <v>41.8539185909091</v>
      </c>
      <c r="N31" s="112">
        <f t="shared" si="6"/>
        <v>10.026081409090892</v>
      </c>
      <c r="O31" s="112">
        <f t="shared" si="7"/>
        <v>52.977245999999994</v>
      </c>
      <c r="P31" s="112">
        <f t="shared" si="8"/>
        <v>23.95494077170736</v>
      </c>
      <c r="Q31" s="112">
        <f t="shared" si="9"/>
        <v>-4828.20133315592</v>
      </c>
    </row>
    <row r="32" spans="1:17" ht="9.75" customHeight="1" thickBot="1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8"/>
      <c r="M32" s="128"/>
      <c r="N32" s="128"/>
      <c r="O32" s="128"/>
      <c r="P32" s="129"/>
      <c r="Q32" s="130"/>
    </row>
    <row r="33" spans="1:17" ht="24.75" customHeight="1">
      <c r="A33" s="114" t="s">
        <v>28</v>
      </c>
      <c r="B33" s="118">
        <f>'[1]Revenue'!B102/100000</f>
        <v>189.5778961999999</v>
      </c>
      <c r="C33" s="118">
        <f>'[1]Revenue'!C102/100000</f>
        <v>185.6953</v>
      </c>
      <c r="D33" s="118">
        <f>'[1]Revenue'!D102/100000</f>
        <v>31.87092569999999</v>
      </c>
      <c r="E33" s="118">
        <f>'[1]Revenue'!F102/100000</f>
        <v>151.05006460000004</v>
      </c>
      <c r="F33" s="118">
        <f>'[1]Revenue'!G102/100000</f>
        <v>143.49686650000007</v>
      </c>
      <c r="G33" s="118">
        <f>'[1]Revenue'!H102/100000</f>
        <v>147.6930417</v>
      </c>
      <c r="H33" s="118">
        <f>'[1]Revenue'!J102/100000</f>
        <v>347.8209927999999</v>
      </c>
      <c r="I33" s="118">
        <f>'[1]Revenue'!K102/100000</f>
        <v>217.9487540000001</v>
      </c>
      <c r="J33" s="118">
        <f>'[1]Revenue'!L102/100000</f>
        <v>170.0198849</v>
      </c>
      <c r="K33" s="118">
        <f>'[1]Revenue'!N102/100000</f>
        <v>196.0224222</v>
      </c>
      <c r="L33" s="73">
        <f>'PART-I-REVENUE'!I33</f>
        <v>54.11</v>
      </c>
      <c r="M33" s="112">
        <f>AVERAGE(B33:L33)</f>
        <v>166.8460135090909</v>
      </c>
      <c r="N33" s="112">
        <f>L33-M33</f>
        <v>-112.73601350909091</v>
      </c>
      <c r="O33" s="112">
        <f>L33-K33</f>
        <v>-141.91242219999998</v>
      </c>
      <c r="P33" s="112">
        <f>N33/M33*100</f>
        <v>-67.56889849390875</v>
      </c>
      <c r="Q33" s="112">
        <f>O33/K33*100</f>
        <v>-72.39601501057258</v>
      </c>
    </row>
    <row r="34" spans="1:17" ht="24.75" customHeight="1">
      <c r="A34" s="114" t="s">
        <v>29</v>
      </c>
      <c r="B34" s="118">
        <f>'[1]Revenue'!B103/100000</f>
        <v>68.60463071024476</v>
      </c>
      <c r="C34" s="118">
        <f>'[1]Revenue'!C103/100000</f>
        <v>67.3755003401632</v>
      </c>
      <c r="D34" s="118">
        <f>'[1]Revenue'!D103/100000</f>
        <v>65.75891753263825</v>
      </c>
      <c r="E34" s="118">
        <f>'[1]Revenue'!F103/100000</f>
        <v>68.05083411867633</v>
      </c>
      <c r="F34" s="118">
        <f>'[1]Revenue'!G103/100000</f>
        <v>52.01738439129647</v>
      </c>
      <c r="G34" s="118">
        <f>'[1]Revenue'!H103/100000</f>
        <v>56.7792108582049</v>
      </c>
      <c r="H34" s="118">
        <f>'[1]Revenue'!J103/100000</f>
        <v>33.77748504587489</v>
      </c>
      <c r="I34" s="118">
        <f>'[1]Revenue'!K103/100000</f>
        <v>49.43972088513145</v>
      </c>
      <c r="J34" s="118">
        <f>'[1]Revenue'!L103/100000</f>
        <v>-2.4900189480507637</v>
      </c>
      <c r="K34" s="118">
        <f>'[1]Revenue'!N103/100000</f>
        <v>47.1743846572076</v>
      </c>
      <c r="L34" s="73">
        <f>'PART-I-REVENUE'!I34</f>
        <v>50.37</v>
      </c>
      <c r="M34" s="112">
        <f>AVERAGE(B34:L34)</f>
        <v>50.62345905376246</v>
      </c>
      <c r="N34" s="112">
        <f>L34-M34</f>
        <v>-0.25345905376246236</v>
      </c>
      <c r="O34" s="112">
        <f>L34-K34</f>
        <v>3.195615342792401</v>
      </c>
      <c r="P34" s="112">
        <f>N34/M34*100</f>
        <v>-0.5006750990549403</v>
      </c>
      <c r="Q34" s="112">
        <f>O34/K34*100</f>
        <v>6.774047750730236</v>
      </c>
    </row>
    <row r="35" spans="1:17" ht="24.75" customHeight="1">
      <c r="A35" s="114" t="s">
        <v>31</v>
      </c>
      <c r="B35" s="118">
        <f>'[1]Revenue'!B104/100000</f>
        <v>-0.0398957</v>
      </c>
      <c r="C35" s="118">
        <f>'[1]Revenue'!C104/100000</f>
        <v>718.3590168999998</v>
      </c>
      <c r="D35" s="118">
        <f>'[1]Revenue'!D104/100000</f>
        <v>366.39393650000005</v>
      </c>
      <c r="E35" s="118">
        <f>'[1]Revenue'!F104/100000</f>
        <v>338.0194108999999</v>
      </c>
      <c r="F35" s="118">
        <f>'[1]Revenue'!G104/100000</f>
        <v>322.4680084999999</v>
      </c>
      <c r="G35" s="118">
        <f>'[1]Revenue'!H104/100000</f>
        <v>307.1695736</v>
      </c>
      <c r="H35" s="118">
        <f>'[1]Revenue'!J104/100000</f>
        <v>292.34820510000003</v>
      </c>
      <c r="I35" s="118">
        <f>'[1]Revenue'!K104/100000</f>
        <v>530.9877955999999</v>
      </c>
      <c r="J35" s="118">
        <f>'[1]Revenue'!L104/100000</f>
        <v>-0.6450436199456565</v>
      </c>
      <c r="K35" s="118">
        <f>'[1]Revenue'!N104/100000</f>
        <v>155.9969363189482</v>
      </c>
      <c r="L35" s="73">
        <f>'PART-I-REVENUE'!I35</f>
        <v>221.20000000000002</v>
      </c>
      <c r="M35" s="112">
        <f>AVERAGE(B35:L35)</f>
        <v>295.6598130999093</v>
      </c>
      <c r="N35" s="112">
        <f>L35-M35</f>
        <v>-74.45981309990927</v>
      </c>
      <c r="O35" s="112">
        <f>L35-K35</f>
        <v>65.20306368105182</v>
      </c>
      <c r="P35" s="112">
        <f>N35/M35*100</f>
        <v>-25.184286061476957</v>
      </c>
      <c r="Q35" s="112">
        <f>O35/K35*100</f>
        <v>41.79765655636912</v>
      </c>
    </row>
    <row r="36" spans="1:17" ht="24.75" customHeight="1">
      <c r="A36" s="114" t="s">
        <v>32</v>
      </c>
      <c r="B36" s="118">
        <f>'[1]Revenue'!B105/100000</f>
        <v>719.5327211999999</v>
      </c>
      <c r="C36" s="118">
        <f>'[1]Revenue'!C105/100000</f>
        <v>633.0451326999998</v>
      </c>
      <c r="D36" s="118">
        <f>'[1]Revenue'!D105/100000</f>
        <v>648.7100065999999</v>
      </c>
      <c r="E36" s="118">
        <f>'[1]Revenue'!F105/100000</f>
        <v>603.9244999999997</v>
      </c>
      <c r="F36" s="118">
        <f>'[1]Revenue'!G105/100000</f>
        <v>697.7923383000001</v>
      </c>
      <c r="G36" s="118">
        <f>'[1]Revenue'!H105/100000</f>
        <v>597.6644219000001</v>
      </c>
      <c r="H36" s="118">
        <f>'[1]Revenue'!J105/100000</f>
        <v>577.7527664</v>
      </c>
      <c r="I36" s="118">
        <f>'[1]Revenue'!K105/100000</f>
        <v>569.2849137999999</v>
      </c>
      <c r="J36" s="118">
        <f>'[1]Revenue'!L105/100000</f>
        <v>437.80421010000015</v>
      </c>
      <c r="K36" s="118">
        <f>'[1]Revenue'!N105/100000</f>
        <v>513.4451761</v>
      </c>
      <c r="L36" s="73">
        <f>'PART-I-REVENUE'!I36</f>
        <v>493.97</v>
      </c>
      <c r="M36" s="112">
        <f>AVERAGE(B36:L36)</f>
        <v>590.2660170090909</v>
      </c>
      <c r="N36" s="112">
        <f>L36-M36</f>
        <v>-96.29601700909086</v>
      </c>
      <c r="O36" s="112">
        <f>L36-K36</f>
        <v>-19.4751761</v>
      </c>
      <c r="P36" s="112">
        <f>N36/M36*100</f>
        <v>-16.31400321790976</v>
      </c>
      <c r="Q36" s="112">
        <f>O36/K36*100</f>
        <v>-3.793039063669567</v>
      </c>
    </row>
    <row r="37" spans="1:17" ht="24.75" customHeight="1" thickBot="1">
      <c r="A37" s="122" t="s">
        <v>33</v>
      </c>
      <c r="B37" s="123">
        <f>'[1]Revenue'!B106/100000</f>
        <v>397.59412511999994</v>
      </c>
      <c r="C37" s="123">
        <f>'[1]Revenue'!C106/100000</f>
        <v>264.5686167099999</v>
      </c>
      <c r="D37" s="118">
        <f>'[1]Revenue'!D106/100000</f>
        <v>140.70367251</v>
      </c>
      <c r="E37" s="118">
        <f>'[1]Revenue'!F106/100000</f>
        <v>202.20398649999998</v>
      </c>
      <c r="F37" s="118">
        <f>'[1]Revenue'!G106/100000</f>
        <v>207.82492800999998</v>
      </c>
      <c r="G37" s="118">
        <f>'[1]Revenue'!H106/100000</f>
        <v>210.63235274000002</v>
      </c>
      <c r="H37" s="118">
        <f>'[1]Revenue'!J106/100000</f>
        <v>201.19108566</v>
      </c>
      <c r="I37" s="118">
        <f>'[1]Revenue'!K106/100000</f>
        <v>202.37153254</v>
      </c>
      <c r="J37" s="118">
        <f>'[1]Revenue'!L106/100000</f>
        <v>193.09490040999998</v>
      </c>
      <c r="K37" s="118">
        <f>'[1]Revenue'!N106/100000</f>
        <v>177.60172608000008</v>
      </c>
      <c r="L37" s="124">
        <f>'PART-I-REVENUE'!I37</f>
        <v>158.04999999999998</v>
      </c>
      <c r="M37" s="125">
        <f>AVERAGE(B37:L37)</f>
        <v>214.16699329818184</v>
      </c>
      <c r="N37" s="125">
        <f>L37-M37</f>
        <v>-56.11699329818185</v>
      </c>
      <c r="O37" s="112">
        <f>L37-K37</f>
        <v>-19.551726080000094</v>
      </c>
      <c r="P37" s="112">
        <f>N37/M37*100</f>
        <v>-26.202447181042</v>
      </c>
      <c r="Q37" s="112">
        <f>O37/K37*100</f>
        <v>-11.008747781647735</v>
      </c>
    </row>
    <row r="38" spans="1:17" ht="9.75" customHeight="1" thickBot="1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8"/>
      <c r="M38" s="128"/>
      <c r="N38" s="128"/>
      <c r="O38" s="128"/>
      <c r="P38" s="129"/>
      <c r="Q38" s="130"/>
    </row>
    <row r="39" spans="1:17" ht="24.75" customHeight="1" thickBot="1">
      <c r="A39" s="116" t="s">
        <v>1</v>
      </c>
      <c r="B39" s="121">
        <f>'[1]Revenue'!B108/100000</f>
        <v>3351.6591998362373</v>
      </c>
      <c r="C39" s="121">
        <f>'[1]Revenue'!C108/100000</f>
        <v>3963.7249227347465</v>
      </c>
      <c r="D39" s="148">
        <f>'[1]Revenue'!D108/100000</f>
        <v>2942.968927203728</v>
      </c>
      <c r="E39" s="148">
        <f>'[1]Revenue'!F108/100000</f>
        <v>3147.467485752014</v>
      </c>
      <c r="F39" s="148">
        <f>'[1]Revenue'!G108/100000</f>
        <v>3066.994536147824</v>
      </c>
      <c r="G39" s="148">
        <f>'[1]Revenue'!H108/100000</f>
        <v>3260.641320134117</v>
      </c>
      <c r="H39" s="148">
        <f>'[1]Revenue'!J108/100000</f>
        <v>3274.783121613831</v>
      </c>
      <c r="I39" s="148">
        <f>'[1]Revenue'!K108/100000</f>
        <v>3385.7945052658374</v>
      </c>
      <c r="J39" s="148">
        <f>'[1]Revenue'!L108/100000</f>
        <v>2391.359469304605</v>
      </c>
      <c r="K39" s="148">
        <f>'[1]Revenue'!N108/100000</f>
        <v>2540.0899105798076</v>
      </c>
      <c r="L39" s="117">
        <f>'PART-I-REVENUE'!I39</f>
        <v>2388.91</v>
      </c>
      <c r="M39" s="117">
        <f>AVERAGE(B39:L39)</f>
        <v>3064.9448544157044</v>
      </c>
      <c r="N39" s="117">
        <f>L39-M39</f>
        <v>-676.0348544157046</v>
      </c>
      <c r="O39" s="131">
        <f>L39-K39</f>
        <v>-151.1799105798077</v>
      </c>
      <c r="P39" s="131">
        <f>N39/M39*100</f>
        <v>-22.056998951930005</v>
      </c>
      <c r="Q39" s="131">
        <f>O39/K39*100</f>
        <v>-5.951754304055283</v>
      </c>
    </row>
  </sheetData>
  <sheetProtection/>
  <mergeCells count="22">
    <mergeCell ref="P5:P8"/>
    <mergeCell ref="H6:H8"/>
    <mergeCell ref="A1:Q1"/>
    <mergeCell ref="A2:Q2"/>
    <mergeCell ref="A3:Q3"/>
    <mergeCell ref="L6:L8"/>
    <mergeCell ref="B6:B8"/>
    <mergeCell ref="F6:F8"/>
    <mergeCell ref="O6:O8"/>
    <mergeCell ref="D6:D8"/>
    <mergeCell ref="C6:C8"/>
    <mergeCell ref="G6:G8"/>
    <mergeCell ref="B5:O5"/>
    <mergeCell ref="N6:N8"/>
    <mergeCell ref="A4:Q4"/>
    <mergeCell ref="E6:E8"/>
    <mergeCell ref="M6:M8"/>
    <mergeCell ref="J6:J8"/>
    <mergeCell ref="A5:A8"/>
    <mergeCell ref="I6:I8"/>
    <mergeCell ref="Q5:Q8"/>
    <mergeCell ref="K6:K8"/>
  </mergeCells>
  <printOptions horizontalCentered="1" verticalCentered="1"/>
  <pageMargins left="0.5" right="0.5" top="0.5" bottom="0.5" header="0.5" footer="0.5"/>
  <pageSetup fitToHeight="1" fitToWidth="1" horizontalDpi="600" verticalDpi="600" orientation="portrait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view="pageBreakPreview" zoomScaleSheetLayoutView="100" zoomScalePageLayoutView="0" workbookViewId="0" topLeftCell="A1">
      <selection activeCell="N6" sqref="N6:N8"/>
    </sheetView>
  </sheetViews>
  <sheetFormatPr defaultColWidth="9.140625" defaultRowHeight="12.75"/>
  <cols>
    <col min="1" max="1" width="24.140625" style="0" bestFit="1" customWidth="1"/>
    <col min="2" max="2" width="8.421875" style="0" bestFit="1" customWidth="1"/>
    <col min="3" max="3" width="9.00390625" style="0" bestFit="1" customWidth="1"/>
    <col min="4" max="4" width="8.7109375" style="0" bestFit="1" customWidth="1"/>
    <col min="5" max="5" width="7.8515625" style="0" bestFit="1" customWidth="1"/>
    <col min="6" max="6" width="9.00390625" style="0" bestFit="1" customWidth="1"/>
    <col min="7" max="11" width="9.00390625" style="0" customWidth="1"/>
    <col min="12" max="12" width="8.8515625" style="0" bestFit="1" customWidth="1"/>
    <col min="13" max="14" width="9.421875" style="0" bestFit="1" customWidth="1"/>
    <col min="15" max="15" width="14.00390625" style="0" bestFit="1" customWidth="1"/>
  </cols>
  <sheetData>
    <row r="1" spans="1:15" ht="23.25">
      <c r="A1" s="299" t="s">
        <v>34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1"/>
    </row>
    <row r="2" spans="1:15" ht="36" customHeight="1">
      <c r="A2" s="302" t="s">
        <v>42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4"/>
    </row>
    <row r="3" spans="1:15" ht="18.75" thickBot="1">
      <c r="A3" s="305" t="s">
        <v>101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7"/>
    </row>
    <row r="4" spans="1:15" ht="30" customHeight="1" thickBot="1">
      <c r="A4" s="287" t="s">
        <v>88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9"/>
    </row>
    <row r="5" spans="1:15" ht="17.25" customHeight="1" thickBot="1">
      <c r="A5" s="295" t="s">
        <v>37</v>
      </c>
      <c r="B5" s="282" t="s">
        <v>74</v>
      </c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4"/>
    </row>
    <row r="6" spans="1:15" ht="12.75" customHeight="1">
      <c r="A6" s="296"/>
      <c r="B6" s="308">
        <v>40634</v>
      </c>
      <c r="C6" s="290">
        <v>40664</v>
      </c>
      <c r="D6" s="290">
        <v>40695</v>
      </c>
      <c r="E6" s="290">
        <v>40725</v>
      </c>
      <c r="F6" s="290">
        <v>40756</v>
      </c>
      <c r="G6" s="290">
        <v>40787</v>
      </c>
      <c r="H6" s="290">
        <v>40817</v>
      </c>
      <c r="I6" s="290">
        <v>40848</v>
      </c>
      <c r="J6" s="290">
        <v>40878</v>
      </c>
      <c r="K6" s="290">
        <v>40909</v>
      </c>
      <c r="L6" s="290">
        <v>40940</v>
      </c>
      <c r="M6" s="293" t="s">
        <v>108</v>
      </c>
      <c r="N6" s="293" t="s">
        <v>87</v>
      </c>
      <c r="O6" s="285" t="s">
        <v>91</v>
      </c>
    </row>
    <row r="7" spans="1:15" ht="12.75" customHeight="1">
      <c r="A7" s="296"/>
      <c r="B7" s="293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3"/>
      <c r="N7" s="293"/>
      <c r="O7" s="285"/>
    </row>
    <row r="8" spans="1:15" ht="75.75" customHeight="1" thickBot="1">
      <c r="A8" s="297"/>
      <c r="B8" s="294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4"/>
      <c r="N8" s="294"/>
      <c r="O8" s="286"/>
    </row>
    <row r="9" spans="1:16" ht="24.75" customHeight="1">
      <c r="A9" s="113" t="s">
        <v>5</v>
      </c>
      <c r="B9" s="118">
        <f>'[1]Revenue'!B78/100000</f>
        <v>14.9067928</v>
      </c>
      <c r="C9" s="118">
        <f>'[1]Revenue'!C78/100000</f>
        <v>14.994557819099999</v>
      </c>
      <c r="D9" s="118">
        <f>'[1]Revenue'!D78/100000</f>
        <v>14.650574901440002</v>
      </c>
      <c r="E9" s="118">
        <f>'[1]Revenue'!F78/100000</f>
        <v>13.944643699999999</v>
      </c>
      <c r="F9" s="118">
        <f>'[1]Revenue'!G78/100000</f>
        <v>14.464095942679995</v>
      </c>
      <c r="G9" s="118">
        <f>'[1]Revenue'!H78/100000</f>
        <v>13.632084784519998</v>
      </c>
      <c r="H9" s="118">
        <f>'[1]Revenue'!J78/100000</f>
        <v>12.788605356319998</v>
      </c>
      <c r="I9" s="118">
        <f>'[1]Revenue'!K78/100000</f>
        <v>9.9845622</v>
      </c>
      <c r="J9" s="118">
        <f>'[1]Revenue'!L78/100000</f>
        <v>10.137996900000001</v>
      </c>
      <c r="K9" s="118">
        <f>'[1]Revenue'!N78/100000</f>
        <v>10.58887129898523</v>
      </c>
      <c r="L9" s="112">
        <f>'PART-I-REVENUE'!I9</f>
        <v>10.33</v>
      </c>
      <c r="M9" s="112">
        <f>SUM(B9:L9)</f>
        <v>140.42278570304526</v>
      </c>
      <c r="N9" s="149">
        <f>'[1]Old Rev Trgt'!B5*100</f>
        <v>606.940656</v>
      </c>
      <c r="O9" s="112">
        <f>M9/N9*100</f>
        <v>23.1361640244191</v>
      </c>
      <c r="P9" s="132"/>
    </row>
    <row r="10" spans="1:15" ht="24.75" customHeight="1">
      <c r="A10" s="114" t="s">
        <v>6</v>
      </c>
      <c r="B10" s="118">
        <f>'[1]Revenue'!B79/100000</f>
        <v>125.80095196</v>
      </c>
      <c r="C10" s="118">
        <f>'[1]Revenue'!C79/100000</f>
        <v>115.26131591999999</v>
      </c>
      <c r="D10" s="118">
        <f>'[1]Revenue'!D79/100000</f>
        <v>117.18397270999998</v>
      </c>
      <c r="E10" s="118">
        <f>'[1]Revenue'!F79/100000</f>
        <v>112.35443684999998</v>
      </c>
      <c r="F10" s="118">
        <f>'[1]Revenue'!G79/100000</f>
        <v>101.70994714999998</v>
      </c>
      <c r="G10" s="118">
        <f>'[1]Revenue'!H79/100000</f>
        <v>119.30644763000001</v>
      </c>
      <c r="H10" s="118">
        <f>'[1]Revenue'!J79/100000</f>
        <v>103.7486047</v>
      </c>
      <c r="I10" s="118">
        <f>'[1]Revenue'!K79/100000</f>
        <v>104.68146829999998</v>
      </c>
      <c r="J10" s="118">
        <f>'[1]Revenue'!L79/100000</f>
        <v>95.90625419999996</v>
      </c>
      <c r="K10" s="118">
        <f>'[1]Revenue'!N79/100000</f>
        <v>85.68640470000003</v>
      </c>
      <c r="L10" s="73">
        <f>'PART-I-REVENUE'!I10</f>
        <v>89.19</v>
      </c>
      <c r="M10" s="112">
        <f aca="true" t="shared" si="0" ref="M10:M17">SUM(B10:L10)</f>
        <v>1170.8298041199998</v>
      </c>
      <c r="N10" s="149">
        <f>'[1]Old Rev Trgt'!B6*100</f>
        <v>2535.6312239999997</v>
      </c>
      <c r="O10" s="112">
        <f aca="true" t="shared" si="1" ref="O10:O17">M10/N10*100</f>
        <v>46.17508228475735</v>
      </c>
    </row>
    <row r="11" spans="1:15" ht="24.75" customHeight="1">
      <c r="A11" s="114" t="s">
        <v>7</v>
      </c>
      <c r="B11" s="118">
        <f>'[1]Revenue'!B80/100000</f>
        <v>52.814839899999996</v>
      </c>
      <c r="C11" s="118">
        <f>'[1]Revenue'!C80/100000</f>
        <v>50.68827959999999</v>
      </c>
      <c r="D11" s="118">
        <f>'[1]Revenue'!D80/100000</f>
        <v>51.8847593</v>
      </c>
      <c r="E11" s="118">
        <f>'[1]Revenue'!F80/100000</f>
        <v>50.8591937</v>
      </c>
      <c r="F11" s="118">
        <f>'[1]Revenue'!G80/100000</f>
        <v>50.8676871</v>
      </c>
      <c r="G11" s="118">
        <f>'[1]Revenue'!H80/100000</f>
        <v>47.97457010000001</v>
      </c>
      <c r="H11" s="118">
        <f>'[1]Revenue'!J80/100000</f>
        <v>43.2481204</v>
      </c>
      <c r="I11" s="118">
        <f>'[1]Revenue'!K80/100000</f>
        <v>36.9854217</v>
      </c>
      <c r="J11" s="118">
        <f>'[1]Revenue'!L80/100000</f>
        <v>28.1196725</v>
      </c>
      <c r="K11" s="118">
        <f>'[1]Revenue'!N80/100000</f>
        <v>27.6775569</v>
      </c>
      <c r="L11" s="73">
        <f>'PART-I-REVENUE'!I11</f>
        <v>27.26</v>
      </c>
      <c r="M11" s="112">
        <f t="shared" si="0"/>
        <v>468.38010119999996</v>
      </c>
      <c r="N11" s="149">
        <f>'[1]Old Rev Trgt'!B7*100</f>
        <v>4147.907232</v>
      </c>
      <c r="O11" s="112">
        <f t="shared" si="1"/>
        <v>11.291961825630338</v>
      </c>
    </row>
    <row r="12" spans="1:15" ht="24.75" customHeight="1">
      <c r="A12" s="114" t="s">
        <v>8</v>
      </c>
      <c r="B12" s="118">
        <f>'[1]Revenue'!B81/100000</f>
        <v>88.61018790000001</v>
      </c>
      <c r="C12" s="118">
        <f>'[1]Revenue'!C81/100000</f>
        <v>104.93454630000001</v>
      </c>
      <c r="D12" s="118">
        <f>'[1]Revenue'!D81/100000</f>
        <v>82.4016744</v>
      </c>
      <c r="E12" s="118">
        <f>'[1]Revenue'!F81/100000</f>
        <v>76.77010507499999</v>
      </c>
      <c r="F12" s="118">
        <f>'[1]Revenue'!G81/100000</f>
        <v>69.3735659</v>
      </c>
      <c r="G12" s="118">
        <f>'[1]Revenue'!H81/100000</f>
        <v>196.3472212</v>
      </c>
      <c r="H12" s="118">
        <f>'[1]Revenue'!J81/100000</f>
        <v>162.0854833</v>
      </c>
      <c r="I12" s="118">
        <f>'[1]Revenue'!K81/100000</f>
        <v>33.03082755</v>
      </c>
      <c r="J12" s="118">
        <f>'[1]Revenue'!L81/100000</f>
        <v>34.1006838</v>
      </c>
      <c r="K12" s="118">
        <f>'[1]Revenue'!N81/100000</f>
        <v>32.349879114000004</v>
      </c>
      <c r="L12" s="73">
        <f>'PART-I-REVENUE'!I12</f>
        <v>29.869999999999997</v>
      </c>
      <c r="M12" s="112">
        <f t="shared" si="0"/>
        <v>909.874174539</v>
      </c>
      <c r="N12" s="149">
        <f>'[1]Old Rev Trgt'!B8*100</f>
        <v>2663.635296</v>
      </c>
      <c r="O12" s="112">
        <f t="shared" si="1"/>
        <v>34.159112394454475</v>
      </c>
    </row>
    <row r="13" spans="1:15" ht="24.75" customHeight="1">
      <c r="A13" s="114" t="s">
        <v>9</v>
      </c>
      <c r="B13" s="118">
        <f>'[1]Revenue'!B82/100000</f>
        <v>61.5807957</v>
      </c>
      <c r="C13" s="118">
        <f>'[1]Revenue'!C82/100000</f>
        <v>63.7472675</v>
      </c>
      <c r="D13" s="118">
        <f>'[1]Revenue'!D82/100000</f>
        <v>61.54028670000002</v>
      </c>
      <c r="E13" s="118">
        <f>'[1]Revenue'!F82/100000</f>
        <v>66.36294830000001</v>
      </c>
      <c r="F13" s="118">
        <f>'[1]Revenue'!G82/100000</f>
        <v>67.7331191</v>
      </c>
      <c r="G13" s="118">
        <f>'[1]Revenue'!H82/100000</f>
        <v>70.35297209999999</v>
      </c>
      <c r="H13" s="118">
        <f>'[1]Revenue'!J82/100000</f>
        <v>68.9807684</v>
      </c>
      <c r="I13" s="118">
        <f>'[1]Revenue'!K82/100000</f>
        <v>74.24541909999999</v>
      </c>
      <c r="J13" s="118">
        <f>'[1]Revenue'!L82/100000</f>
        <v>75.216384</v>
      </c>
      <c r="K13" s="118">
        <f>'[1]Revenue'!N82/100000</f>
        <v>69.28406969999998</v>
      </c>
      <c r="L13" s="73">
        <f>'PART-I-REVENUE'!I13</f>
        <v>67.73</v>
      </c>
      <c r="M13" s="112">
        <f t="shared" si="0"/>
        <v>746.7740306000001</v>
      </c>
      <c r="N13" s="149">
        <f>'[1]Old Rev Trgt'!B9*100</f>
        <v>3287.834928</v>
      </c>
      <c r="O13" s="112">
        <f t="shared" si="1"/>
        <v>22.71324585794412</v>
      </c>
    </row>
    <row r="14" spans="1:15" ht="24.75" customHeight="1">
      <c r="A14" s="114" t="s">
        <v>10</v>
      </c>
      <c r="B14" s="118">
        <f>'[1]Revenue'!B83/100000</f>
        <v>65.78282569999999</v>
      </c>
      <c r="C14" s="118">
        <f>'[1]Revenue'!C83/100000</f>
        <v>65.20953559999998</v>
      </c>
      <c r="D14" s="118">
        <f>'[1]Revenue'!D83/100000</f>
        <v>62.26190989999999</v>
      </c>
      <c r="E14" s="118">
        <f>'[1]Revenue'!F83/100000</f>
        <v>53.25249600000001</v>
      </c>
      <c r="F14" s="118">
        <f>'[1]Revenue'!G83/100000</f>
        <v>60.56874909484</v>
      </c>
      <c r="G14" s="118">
        <f>'[1]Revenue'!H83/100000</f>
        <v>59.7979732</v>
      </c>
      <c r="H14" s="118">
        <f>'[1]Revenue'!J83/100000</f>
        <v>46.52844640000001</v>
      </c>
      <c r="I14" s="118">
        <f>'[1]Revenue'!K83/100000</f>
        <v>46.358349499999996</v>
      </c>
      <c r="J14" s="118">
        <f>'[1]Revenue'!L83/100000</f>
        <v>97.00750459999999</v>
      </c>
      <c r="K14" s="118">
        <f>'[1]Revenue'!N83/100000</f>
        <v>46.948624800000005</v>
      </c>
      <c r="L14" s="73">
        <f>'PART-I-REVENUE'!I14</f>
        <v>45.72</v>
      </c>
      <c r="M14" s="112">
        <f t="shared" si="0"/>
        <v>649.43641479484</v>
      </c>
      <c r="N14" s="149">
        <f>'[1]Old Rev Trgt'!B10*100</f>
        <v>547.972488</v>
      </c>
      <c r="O14" s="112">
        <f t="shared" si="1"/>
        <v>118.51624470512468</v>
      </c>
    </row>
    <row r="15" spans="1:15" ht="24.75" customHeight="1">
      <c r="A15" s="114" t="s">
        <v>11</v>
      </c>
      <c r="B15" s="118">
        <f>'[1]Revenue'!B84/100000</f>
        <v>89.14593319999999</v>
      </c>
      <c r="C15" s="118">
        <f>'[1]Revenue'!C84/100000</f>
        <v>95.10823059999998</v>
      </c>
      <c r="D15" s="118">
        <f>'[1]Revenue'!D84/100000</f>
        <v>90.31262530000001</v>
      </c>
      <c r="E15" s="118">
        <f>'[1]Revenue'!F84/100000</f>
        <v>85.25882850000002</v>
      </c>
      <c r="F15" s="118">
        <f>'[1]Revenue'!G84/100000</f>
        <v>85.8880111</v>
      </c>
      <c r="G15" s="118">
        <f>'[1]Revenue'!H84/100000</f>
        <v>86.55408489999998</v>
      </c>
      <c r="H15" s="118">
        <f>'[1]Revenue'!J84/100000</f>
        <v>73.93898649999998</v>
      </c>
      <c r="I15" s="118">
        <f>'[1]Revenue'!K84/100000</f>
        <v>79.3393918</v>
      </c>
      <c r="J15" s="118">
        <f>'[1]Revenue'!L84/100000</f>
        <v>67.2402014</v>
      </c>
      <c r="K15" s="118">
        <f>'[1]Revenue'!N84/100000</f>
        <v>59.122388</v>
      </c>
      <c r="L15" s="73">
        <f>'PART-I-REVENUE'!I15</f>
        <v>63.32</v>
      </c>
      <c r="M15" s="112">
        <f t="shared" si="0"/>
        <v>875.2286813000001</v>
      </c>
      <c r="N15" s="149">
        <f>'[1]Old Rev Trgt'!B11*100</f>
        <v>719.1239999999999</v>
      </c>
      <c r="O15" s="112">
        <f t="shared" si="1"/>
        <v>121.70761666972597</v>
      </c>
    </row>
    <row r="16" spans="1:15" ht="24.75" customHeight="1">
      <c r="A16" s="114" t="s">
        <v>12</v>
      </c>
      <c r="B16" s="118">
        <f>'[1]Revenue'!B85/100000</f>
        <v>94.35688642254651</v>
      </c>
      <c r="C16" s="118">
        <f>'[1]Revenue'!C85/100000</f>
        <v>89.69762860769998</v>
      </c>
      <c r="D16" s="118">
        <f>'[1]Revenue'!D85/100000</f>
        <v>89.98624415524651</v>
      </c>
      <c r="E16" s="118">
        <f>'[1]Revenue'!F85/100000</f>
        <v>82.47938199258414</v>
      </c>
      <c r="F16" s="118">
        <f>'[1]Revenue'!G85/100000</f>
        <v>89.8822247227371</v>
      </c>
      <c r="G16" s="118">
        <f>'[1]Revenue'!H85/100000</f>
        <v>88.26477451159998</v>
      </c>
      <c r="H16" s="118">
        <f>'[1]Revenue'!J85/100000</f>
        <v>77.01276392950003</v>
      </c>
      <c r="I16" s="118">
        <f>'[1]Revenue'!K85/100000</f>
        <v>81.95477630710002</v>
      </c>
      <c r="J16" s="118">
        <f>'[1]Revenue'!L85/100000</f>
        <v>70.28321597371705</v>
      </c>
      <c r="K16" s="118">
        <f>'[1]Revenue'!N85/100000</f>
        <v>76.32387242619674</v>
      </c>
      <c r="L16" s="73">
        <f>'PART-I-REVENUE'!I16</f>
        <v>66.37</v>
      </c>
      <c r="M16" s="112">
        <f t="shared" si="0"/>
        <v>906.6117690489281</v>
      </c>
      <c r="N16" s="149">
        <f>'[1]Old Rev Trgt'!B12*100</f>
        <v>2406.188904</v>
      </c>
      <c r="O16" s="112">
        <f t="shared" si="1"/>
        <v>37.67832889353762</v>
      </c>
    </row>
    <row r="17" spans="1:15" ht="24.75" customHeight="1">
      <c r="A17" s="114" t="s">
        <v>13</v>
      </c>
      <c r="B17" s="118">
        <f>'[1]Revenue'!B86/100000</f>
        <v>119.92495269</v>
      </c>
      <c r="C17" s="118">
        <f>'[1]Revenue'!C86/100000</f>
        <v>114.80653315</v>
      </c>
      <c r="D17" s="118">
        <f>'[1]Revenue'!D86/100000</f>
        <v>123.52474652999999</v>
      </c>
      <c r="E17" s="118">
        <f>'[1]Revenue'!F86/100000</f>
        <v>121.16638610000003</v>
      </c>
      <c r="F17" s="118">
        <f>'[1]Revenue'!G86/100000</f>
        <v>25.667016560000018</v>
      </c>
      <c r="G17" s="118">
        <f>'[1]Revenue'!H86/100000</f>
        <v>111.68988487</v>
      </c>
      <c r="H17" s="118">
        <f>'[1]Revenue'!J86/100000</f>
        <v>120.01401790999999</v>
      </c>
      <c r="I17" s="118">
        <f>'[1]Revenue'!K86/100000</f>
        <v>82.74213956</v>
      </c>
      <c r="J17" s="118">
        <f>'[1]Revenue'!L86/100000</f>
        <v>71.83702394000001</v>
      </c>
      <c r="K17" s="118">
        <f>'[1]Revenue'!N86/100000</f>
        <v>74.85943953999998</v>
      </c>
      <c r="L17" s="73">
        <f>'PART-I-REVENUE'!I17</f>
        <v>72.58</v>
      </c>
      <c r="M17" s="112">
        <f t="shared" si="0"/>
        <v>1038.8121408499999</v>
      </c>
      <c r="N17" s="149">
        <f>'[1]Old Rev Trgt'!B13*100</f>
        <v>1954.579032</v>
      </c>
      <c r="O17" s="112">
        <f t="shared" si="1"/>
        <v>53.14761510497979</v>
      </c>
    </row>
    <row r="18" spans="1:15" ht="9.75" customHeight="1">
      <c r="A18" s="115"/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74"/>
      <c r="M18" s="74"/>
      <c r="N18" s="74"/>
      <c r="O18" s="74"/>
    </row>
    <row r="19" spans="1:15" ht="24.75" customHeight="1">
      <c r="A19" s="114" t="s">
        <v>15</v>
      </c>
      <c r="B19" s="118">
        <f>'[1]Revenue'!B88/100000</f>
        <v>98.93317965999998</v>
      </c>
      <c r="C19" s="118">
        <f>'[1]Revenue'!C88/100000</f>
        <v>85.90719097000002</v>
      </c>
      <c r="D19" s="118">
        <f>'[1]Revenue'!D88/100000</f>
        <v>69.90499546</v>
      </c>
      <c r="E19" s="118">
        <f>'[1]Revenue'!F88/100000</f>
        <v>51.85853336</v>
      </c>
      <c r="F19" s="118">
        <f>'[1]Revenue'!G88/100000</f>
        <v>59.27379497999998</v>
      </c>
      <c r="G19" s="118">
        <f>'[1]Revenue'!H88/100000</f>
        <v>59.08911669</v>
      </c>
      <c r="H19" s="118">
        <f>'[1]Revenue'!J88/100000</f>
        <v>59.00523503</v>
      </c>
      <c r="I19" s="118">
        <f>'[1]Revenue'!K88/100000</f>
        <v>82.14377808999997</v>
      </c>
      <c r="J19" s="118">
        <f>'[1]Revenue'!L88/100000</f>
        <v>79.40677494</v>
      </c>
      <c r="K19" s="118">
        <f>'[1]Revenue'!N88/100000</f>
        <v>46.57406419999999</v>
      </c>
      <c r="L19" s="73">
        <f>'PART-I-REVENUE'!I19</f>
        <v>55.699999999999996</v>
      </c>
      <c r="M19" s="112">
        <f>SUM(B19:L19)</f>
        <v>747.7966633799999</v>
      </c>
      <c r="N19" s="149">
        <f>'[1]Old Rev Trgt'!B15*100</f>
        <v>1848.1486799999998</v>
      </c>
      <c r="O19" s="112">
        <f>M19/N19*100</f>
        <v>40.46193206598508</v>
      </c>
    </row>
    <row r="20" spans="1:15" ht="24.75" customHeight="1">
      <c r="A20" s="114" t="s">
        <v>16</v>
      </c>
      <c r="B20" s="118">
        <f>'[1]Revenue'!B89/100000</f>
        <v>239.27298359999995</v>
      </c>
      <c r="C20" s="118">
        <f>'[1]Revenue'!C89/100000</f>
        <v>243.575545</v>
      </c>
      <c r="D20" s="118">
        <f>'[1]Revenue'!D89/100000</f>
        <v>221.6271294</v>
      </c>
      <c r="E20" s="118">
        <f>'[1]Revenue'!F89/100000</f>
        <v>153.77114379999998</v>
      </c>
      <c r="F20" s="118">
        <f>'[1]Revenue'!G89/100000</f>
        <v>167.10729240000003</v>
      </c>
      <c r="G20" s="118">
        <f>'[1]Revenue'!H89/100000</f>
        <v>193.07492179999997</v>
      </c>
      <c r="H20" s="118">
        <f>'[1]Revenue'!J89/100000</f>
        <v>218.98290760000006</v>
      </c>
      <c r="I20" s="118">
        <f>'[1]Revenue'!K89/100000</f>
        <v>215.43915239999995</v>
      </c>
      <c r="J20" s="118">
        <f>'[1]Revenue'!L89/100000</f>
        <v>173.38968540000002</v>
      </c>
      <c r="K20" s="118">
        <f>'[1]Revenue'!N89/100000</f>
        <v>157.52778560000002</v>
      </c>
      <c r="L20" s="73">
        <f>'PART-I-REVENUE'!I20</f>
        <v>178.05</v>
      </c>
      <c r="M20" s="112">
        <f>SUM(B20:L20)</f>
        <v>2161.8185470000003</v>
      </c>
      <c r="N20" s="149">
        <f>'[1]Old Rev Trgt'!B16*100</f>
        <v>3620.070216</v>
      </c>
      <c r="O20" s="112">
        <f>M20/N20*100</f>
        <v>59.717586069054306</v>
      </c>
    </row>
    <row r="21" spans="1:15" ht="24.75" customHeight="1">
      <c r="A21" s="114" t="s">
        <v>17</v>
      </c>
      <c r="B21" s="118">
        <f>'[1]Revenue'!B90/100000</f>
        <v>117.45747715883955</v>
      </c>
      <c r="C21" s="118">
        <f>'[1]Revenue'!C90/100000</f>
        <v>105.783556874796</v>
      </c>
      <c r="D21" s="118">
        <f>'[1]Revenue'!D90/100000</f>
        <v>79.73976396727107</v>
      </c>
      <c r="E21" s="118">
        <f>'[1]Revenue'!F90/100000</f>
        <v>63.28626305593835</v>
      </c>
      <c r="F21" s="118">
        <f>'[1]Revenue'!G90/100000</f>
        <v>99.93488987234814</v>
      </c>
      <c r="G21" s="118">
        <f>'[1]Revenue'!H90/100000</f>
        <v>72.48326955920218</v>
      </c>
      <c r="H21" s="118">
        <f>'[1]Revenue'!J90/100000</f>
        <v>88.93931486391662</v>
      </c>
      <c r="I21" s="118">
        <f>'[1]Revenue'!K90/100000</f>
        <v>218.83147646962826</v>
      </c>
      <c r="J21" s="118">
        <f>'[1]Revenue'!L90/100000</f>
        <v>86.6840125354488</v>
      </c>
      <c r="K21" s="118">
        <f>'[1]Revenue'!N90/100000</f>
        <v>86.80562969129646</v>
      </c>
      <c r="L21" s="73">
        <f>'PART-I-REVENUE'!I21</f>
        <v>98.52</v>
      </c>
      <c r="M21" s="112">
        <f>SUM(B21:L21)</f>
        <v>1118.4656540486853</v>
      </c>
      <c r="N21" s="149">
        <f>'[1]Old Rev Trgt'!B17*100</f>
        <v>10891.852104</v>
      </c>
      <c r="O21" s="112">
        <f>M21/N21*100</f>
        <v>10.268828876568497</v>
      </c>
    </row>
    <row r="22" spans="1:15" ht="24.75" customHeight="1" thickBot="1">
      <c r="A22" s="114" t="s">
        <v>18</v>
      </c>
      <c r="B22" s="118">
        <f>'[1]Revenue'!B91/100000</f>
        <v>286.24806646400737</v>
      </c>
      <c r="C22" s="118">
        <f>'[1]Revenue'!C91/100000</f>
        <v>294.46407950788756</v>
      </c>
      <c r="D22" s="118">
        <f>'[1]Revenue'!D91/100000</f>
        <v>127.68349530163195</v>
      </c>
      <c r="E22" s="118">
        <f>'[1]Revenue'!F91/100000</f>
        <v>212.50138638721663</v>
      </c>
      <c r="F22" s="118">
        <f>'[1]Revenue'!G91/100000</f>
        <v>242.8811734852222</v>
      </c>
      <c r="G22" s="118">
        <f>'[1]Revenue'!H91/100000</f>
        <v>222.60441558404344</v>
      </c>
      <c r="H22" s="118">
        <f>'[1]Revenue'!J91/100000</f>
        <v>236.24636715457845</v>
      </c>
      <c r="I22" s="118">
        <f>'[1]Revenue'!K91/100000</f>
        <v>213.07364588712596</v>
      </c>
      <c r="J22" s="118">
        <f>'[1]Revenue'!L91/100000</f>
        <v>242.24323611359927</v>
      </c>
      <c r="K22" s="118">
        <f>'[1]Revenue'!N91/100000</f>
        <v>188.86144352837718</v>
      </c>
      <c r="L22" s="73">
        <f>'PART-I-REVENUE'!I22</f>
        <v>210.22</v>
      </c>
      <c r="M22" s="112">
        <f>SUM(B22:L22)</f>
        <v>2477.0273094136896</v>
      </c>
      <c r="N22" s="149">
        <f>'[1]Old Rev Trgt'!B18*100</f>
        <v>7454.439384000001</v>
      </c>
      <c r="O22" s="112">
        <f>M22/N22*100</f>
        <v>33.228887939317225</v>
      </c>
    </row>
    <row r="23" spans="1:15" ht="9.75" customHeight="1" thickBot="1">
      <c r="A23" s="126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8"/>
      <c r="M23" s="128"/>
      <c r="N23" s="128"/>
      <c r="O23" s="128"/>
    </row>
    <row r="24" spans="1:15" ht="24.75" customHeight="1">
      <c r="A24" s="114" t="s">
        <v>20</v>
      </c>
      <c r="B24" s="118">
        <f>'[1]Revenue'!B93/100000</f>
        <v>81.5671676845</v>
      </c>
      <c r="C24" s="118">
        <f>'[1]Revenue'!C93/100000</f>
        <v>-13.536237920499998</v>
      </c>
      <c r="D24" s="118">
        <f>'[1]Revenue'!D93/100000</f>
        <v>70.23350131290003</v>
      </c>
      <c r="E24" s="118">
        <f>'[1]Revenue'!F93/100000</f>
        <v>-15.5637647831</v>
      </c>
      <c r="F24" s="118">
        <f>'[1]Revenue'!G93/100000</f>
        <v>81.38869059079997</v>
      </c>
      <c r="G24" s="118">
        <f>'[1]Revenue'!H93/100000</f>
        <v>-3.7655773331999995</v>
      </c>
      <c r="H24" s="118">
        <f>'[1]Revenue'!J93/100000</f>
        <v>56.49217204030001</v>
      </c>
      <c r="I24" s="118">
        <f>'[1]Revenue'!K93/100000</f>
        <v>-20.380048866379784</v>
      </c>
      <c r="J24" s="118">
        <f>'[1]Revenue'!L93/100000</f>
        <v>69.31338570357923</v>
      </c>
      <c r="K24" s="118">
        <f>'[1]Revenue'!N93/100000</f>
        <v>-31.194611945310612</v>
      </c>
      <c r="L24" s="73">
        <f>'PART-I-REVENUE'!I24</f>
        <v>49.03</v>
      </c>
      <c r="M24" s="112">
        <f aca="true" t="shared" si="2" ref="M24:M31">SUM(B24:L24)</f>
        <v>323.58467648358885</v>
      </c>
      <c r="N24" s="149">
        <f>'[1]Old Rev Trgt'!B20*100</f>
        <v>2055.2563920000002</v>
      </c>
      <c r="O24" s="112">
        <f aca="true" t="shared" si="3" ref="O24:O31">M24/N24*100</f>
        <v>15.744248636964647</v>
      </c>
    </row>
    <row r="25" spans="1:15" ht="24.75" customHeight="1">
      <c r="A25" s="114" t="s">
        <v>21</v>
      </c>
      <c r="B25" s="118">
        <f>'[1]Revenue'!B94/100000</f>
        <v>1.4441634000000003</v>
      </c>
      <c r="C25" s="118">
        <f>'[1]Revenue'!C94/100000</f>
        <v>138.0501112</v>
      </c>
      <c r="D25" s="118">
        <f>'[1]Revenue'!D94/100000</f>
        <v>-0.5187289000000002</v>
      </c>
      <c r="E25" s="118">
        <f>'[1]Revenue'!F94/100000</f>
        <v>135.7350021</v>
      </c>
      <c r="F25" s="118">
        <f>'[1]Revenue'!G94/100000</f>
        <v>1.3883738999999995</v>
      </c>
      <c r="G25" s="118">
        <f>'[1]Revenue'!H94/100000</f>
        <v>127.77216869999995</v>
      </c>
      <c r="H25" s="118">
        <f>'[1]Revenue'!J94/100000</f>
        <v>1.9757754000000003</v>
      </c>
      <c r="I25" s="118">
        <f>'[1]Revenue'!K94/100000</f>
        <v>119.664261</v>
      </c>
      <c r="J25" s="118">
        <f>'[1]Revenue'!L94/100000</f>
        <v>4.180262000000002</v>
      </c>
      <c r="K25" s="118">
        <f>'[1]Revenue'!N94/100000</f>
        <v>107.53176459999996</v>
      </c>
      <c r="L25" s="73">
        <f>'PART-I-REVENUE'!I25</f>
        <v>1.26</v>
      </c>
      <c r="M25" s="112">
        <f t="shared" si="2"/>
        <v>638.4831533999998</v>
      </c>
      <c r="N25" s="149">
        <f>'[1]Old Rev Trgt'!B21*100</f>
        <v>1813.630728</v>
      </c>
      <c r="O25" s="112">
        <f t="shared" si="3"/>
        <v>35.204694293203424</v>
      </c>
    </row>
    <row r="26" spans="1:15" ht="24.75" customHeight="1">
      <c r="A26" s="114" t="s">
        <v>22</v>
      </c>
      <c r="B26" s="118">
        <f>'[1]Revenue'!B95/100000</f>
        <v>223.60994389999993</v>
      </c>
      <c r="C26" s="118">
        <f>'[1]Revenue'!C95/100000</f>
        <v>11.929501499999999</v>
      </c>
      <c r="D26" s="118">
        <f>'[1]Revenue'!D95/100000</f>
        <v>220.92370640000004</v>
      </c>
      <c r="E26" s="118">
        <f>'[1]Revenue'!F95/100000</f>
        <v>12.719004299999996</v>
      </c>
      <c r="F26" s="118">
        <f>'[1]Revenue'!G95/100000</f>
        <v>221.79252240000002</v>
      </c>
      <c r="G26" s="118">
        <f>'[1]Revenue'!H95/100000</f>
        <v>12.512299700000002</v>
      </c>
      <c r="H26" s="118">
        <f>'[1]Revenue'!J95/100000</f>
        <v>198.0251549</v>
      </c>
      <c r="I26" s="118">
        <f>'[1]Revenue'!K95/100000</f>
        <v>21.418886399999998</v>
      </c>
      <c r="J26" s="118">
        <f>'[1]Revenue'!L95/100000</f>
        <v>192.13883739999991</v>
      </c>
      <c r="K26" s="118">
        <f>'[1]Revenue'!N95/100000</f>
        <v>26.807370199999994</v>
      </c>
      <c r="L26" s="73">
        <f>'PART-I-REVENUE'!I26</f>
        <v>167.39000000000001</v>
      </c>
      <c r="M26" s="112">
        <f t="shared" si="2"/>
        <v>1309.2672271</v>
      </c>
      <c r="N26" s="149">
        <f>'[1]Old Rev Trgt'!B22*100</f>
        <v>1953.140784</v>
      </c>
      <c r="O26" s="112">
        <f t="shared" si="3"/>
        <v>67.0339402988986</v>
      </c>
    </row>
    <row r="27" spans="1:15" ht="24.75" customHeight="1">
      <c r="A27" s="114" t="s">
        <v>23</v>
      </c>
      <c r="B27" s="118">
        <f>'[1]Revenue'!B96/100000</f>
        <v>0.01909914000000006</v>
      </c>
      <c r="C27" s="118">
        <f>'[1]Revenue'!C96/100000</f>
        <v>121.73408012999995</v>
      </c>
      <c r="D27" s="118">
        <f>'[1]Revenue'!D96/100000</f>
        <v>0.13850905999999985</v>
      </c>
      <c r="E27" s="118">
        <f>'[1]Revenue'!F96/100000</f>
        <v>117.7523418</v>
      </c>
      <c r="F27" s="118">
        <f>'[1]Revenue'!G96/100000</f>
        <v>-6.57832807</v>
      </c>
      <c r="G27" s="118">
        <f>'[1]Revenue'!H96/100000</f>
        <v>107.0187214</v>
      </c>
      <c r="H27" s="118">
        <f>'[1]Revenue'!J96/100000</f>
        <v>2.144592311374408</v>
      </c>
      <c r="I27" s="118">
        <f>'[1]Revenue'!K96/100000</f>
        <v>96.54551928000004</v>
      </c>
      <c r="J27" s="118">
        <f>'[1]Revenue'!L96/100000</f>
        <v>0.7061430000000005</v>
      </c>
      <c r="K27" s="118">
        <f>'[1]Revenue'!N96/100000</f>
        <v>93.55206474170622</v>
      </c>
      <c r="L27" s="73">
        <f>'PART-I-REVENUE'!I27</f>
        <v>-3.76</v>
      </c>
      <c r="M27" s="112">
        <f t="shared" si="2"/>
        <v>529.2727427930806</v>
      </c>
      <c r="N27" s="149">
        <f>'[1]Old Rev Trgt'!B23*100</f>
        <v>1812.19248</v>
      </c>
      <c r="O27" s="112">
        <f t="shared" si="3"/>
        <v>29.20621008167304</v>
      </c>
    </row>
    <row r="28" spans="1:15" ht="24.75" customHeight="1">
      <c r="A28" s="114" t="s">
        <v>24</v>
      </c>
      <c r="B28" s="118">
        <f>'[1]Revenue'!B97/100000</f>
        <v>16.40331087</v>
      </c>
      <c r="C28" s="118">
        <f>'[1]Revenue'!C97/100000</f>
        <v>239.15300880000004</v>
      </c>
      <c r="D28" s="118">
        <f>'[1]Revenue'!D97/100000</f>
        <v>11.895752799999999</v>
      </c>
      <c r="E28" s="118">
        <f>'[1]Revenue'!F97/100000</f>
        <v>233.93831648000003</v>
      </c>
      <c r="F28" s="118">
        <f>'[1]Revenue'!G97/100000</f>
        <v>11.542710999999997</v>
      </c>
      <c r="G28" s="118">
        <f>'[1]Revenue'!H97/100000</f>
        <v>269.6431059011279</v>
      </c>
      <c r="H28" s="118">
        <f>'[1]Revenue'!J97/100000</f>
        <v>13.868214051452</v>
      </c>
      <c r="I28" s="118">
        <f>'[1]Revenue'!K97/100000</f>
        <v>209.81531402247404</v>
      </c>
      <c r="J28" s="118">
        <f>'[1]Revenue'!L97/100000</f>
        <v>21.181022886213995</v>
      </c>
      <c r="K28" s="118">
        <f>'[1]Revenue'!N97/100000</f>
        <v>189.94719111748606</v>
      </c>
      <c r="L28" s="73">
        <f>'PART-I-REVENUE'!I28</f>
        <v>34.37</v>
      </c>
      <c r="M28" s="112">
        <f t="shared" si="2"/>
        <v>1251.7579479287538</v>
      </c>
      <c r="N28" s="149">
        <f>'[1]Old Rev Trgt'!B24*100</f>
        <v>5573.211</v>
      </c>
      <c r="O28" s="112">
        <f t="shared" si="3"/>
        <v>22.46026479041891</v>
      </c>
    </row>
    <row r="29" spans="1:15" ht="24.75" customHeight="1">
      <c r="A29" s="114" t="s">
        <v>25</v>
      </c>
      <c r="B29" s="118">
        <f>'[1]Revenue'!B98/100000</f>
        <v>15.614202411000003</v>
      </c>
      <c r="C29" s="118">
        <f>'[1]Revenue'!C98/100000</f>
        <v>151.68005478719996</v>
      </c>
      <c r="D29" s="118">
        <f>'[1]Revenue'!D98/100000</f>
        <v>21.1975705031</v>
      </c>
      <c r="E29" s="118">
        <f>'[1]Revenue'!F98/100000</f>
        <v>155.26474840640003</v>
      </c>
      <c r="F29" s="118">
        <f>'[1]Revenue'!G98/100000</f>
        <v>34.175793032499996</v>
      </c>
      <c r="G29" s="118">
        <f>'[1]Revenue'!H98/100000</f>
        <v>77.72110569771907</v>
      </c>
      <c r="H29" s="118">
        <f>'[1]Revenue'!J98/100000</f>
        <v>88.96737630931429</v>
      </c>
      <c r="I29" s="118">
        <f>'[1]Revenue'!K98/100000</f>
        <v>101.83766463195715</v>
      </c>
      <c r="J29" s="118">
        <f>'[1]Revenue'!L98/100000</f>
        <v>34.729563378142856</v>
      </c>
      <c r="K29" s="118">
        <f>'[1]Revenue'!N98/100000</f>
        <v>98.70381771091425</v>
      </c>
      <c r="L29" s="73">
        <f>'PART-I-REVENUE'!I29</f>
        <v>25.63</v>
      </c>
      <c r="M29" s="112">
        <f t="shared" si="2"/>
        <v>805.5218968682476</v>
      </c>
      <c r="N29" s="149">
        <f>'[1]Old Rev Trgt'!B25*100</f>
        <v>5652.31464</v>
      </c>
      <c r="O29" s="112">
        <f t="shared" si="3"/>
        <v>14.251186428437176</v>
      </c>
    </row>
    <row r="30" spans="1:15" ht="24.75" customHeight="1">
      <c r="A30" s="114" t="s">
        <v>26</v>
      </c>
      <c r="B30" s="118">
        <f>'[1]Revenue'!B99/100000</f>
        <v>94.97233474509999</v>
      </c>
      <c r="C30" s="118">
        <f>'[1]Revenue'!C99/100000</f>
        <v>1.5678347384000002</v>
      </c>
      <c r="D30" s="118">
        <f>'[1]Revenue'!D99/100000</f>
        <v>89.6110392595</v>
      </c>
      <c r="E30" s="118">
        <f>'[1]Revenue'!F99/100000</f>
        <v>-1.0083048907</v>
      </c>
      <c r="F30" s="118">
        <f>'[1]Revenue'!G99/100000</f>
        <v>82.38719078540004</v>
      </c>
      <c r="G30" s="118">
        <f>'[1]Revenue'!H99/100000</f>
        <v>3.2029443409</v>
      </c>
      <c r="H30" s="118">
        <f>'[1]Revenue'!J99/100000</f>
        <v>73.25565665119998</v>
      </c>
      <c r="I30" s="118">
        <f>'[1]Revenue'!K99/100000</f>
        <v>5.288906508800001</v>
      </c>
      <c r="J30" s="118">
        <f>'[1]Revenue'!L99/100000</f>
        <v>68.63283039190001</v>
      </c>
      <c r="K30" s="118">
        <f>'[1]Revenue'!N99/100000</f>
        <v>2.9888852999999997</v>
      </c>
      <c r="L30" s="73">
        <f>'PART-I-REVENUE'!I30</f>
        <v>70.55</v>
      </c>
      <c r="M30" s="112">
        <f t="shared" si="2"/>
        <v>491.4493178305</v>
      </c>
      <c r="N30" s="149">
        <f>'[1]Old Rev Trgt'!B26*100</f>
        <v>2803.145352</v>
      </c>
      <c r="O30" s="112">
        <f t="shared" si="3"/>
        <v>17.532066879081338</v>
      </c>
    </row>
    <row r="31" spans="1:15" ht="24.75" customHeight="1" thickBot="1">
      <c r="A31" s="114" t="s">
        <v>62</v>
      </c>
      <c r="B31" s="118">
        <f>'[1]Revenue'!B100/100000</f>
        <v>87.92362700000005</v>
      </c>
      <c r="C31" s="118">
        <f>'[1]Revenue'!C100/100000</f>
        <v>-0.07526459999999992</v>
      </c>
      <c r="D31" s="118">
        <f>'[1]Revenue'!D100/100000</f>
        <v>83.34793990000003</v>
      </c>
      <c r="E31" s="118">
        <f>'[1]Revenue'!F100/100000</f>
        <v>1.5155993999999995</v>
      </c>
      <c r="F31" s="118">
        <f>'[1]Revenue'!G100/100000</f>
        <v>81.94648940000002</v>
      </c>
      <c r="G31" s="118">
        <f>'[1]Revenue'!H100/100000</f>
        <v>5.426213999999999</v>
      </c>
      <c r="H31" s="118">
        <f>'[1]Revenue'!J100/100000</f>
        <v>75.64402340000001</v>
      </c>
      <c r="I31" s="118">
        <f>'[1]Revenue'!K100/100000</f>
        <v>2.7608765999999996</v>
      </c>
      <c r="J31" s="118">
        <f>'[1]Revenue'!L100/100000</f>
        <v>71.12084540000001</v>
      </c>
      <c r="K31" s="118">
        <f>'[1]Revenue'!N100/100000</f>
        <v>-1.0972459999999997</v>
      </c>
      <c r="L31" s="73">
        <f>'PART-I-REVENUE'!I31</f>
        <v>51.879999999999995</v>
      </c>
      <c r="M31" s="112">
        <f t="shared" si="2"/>
        <v>460.39310450000016</v>
      </c>
      <c r="N31" s="149">
        <f>'[1]Old Rev Trgt'!B27*100</f>
        <v>2124.292296</v>
      </c>
      <c r="O31" s="112">
        <f t="shared" si="3"/>
        <v>21.67277569884856</v>
      </c>
    </row>
    <row r="32" spans="1:15" ht="9.75" customHeight="1" thickBot="1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8"/>
      <c r="M32" s="128"/>
      <c r="N32" s="128"/>
      <c r="O32" s="128"/>
    </row>
    <row r="33" spans="1:15" ht="24.75" customHeight="1">
      <c r="A33" s="114" t="s">
        <v>28</v>
      </c>
      <c r="B33" s="118">
        <f>'[1]Revenue'!B102/100000</f>
        <v>189.5778961999999</v>
      </c>
      <c r="C33" s="118">
        <f>'[1]Revenue'!C102/100000</f>
        <v>185.6953</v>
      </c>
      <c r="D33" s="118">
        <f>'[1]Revenue'!D102/100000</f>
        <v>31.87092569999999</v>
      </c>
      <c r="E33" s="118">
        <f>'[1]Revenue'!F102/100000</f>
        <v>151.05006460000004</v>
      </c>
      <c r="F33" s="118">
        <f>'[1]Revenue'!G102/100000</f>
        <v>143.49686650000007</v>
      </c>
      <c r="G33" s="118">
        <f>'[1]Revenue'!H102/100000</f>
        <v>147.6930417</v>
      </c>
      <c r="H33" s="118">
        <f>'[1]Revenue'!J102/100000</f>
        <v>347.8209927999999</v>
      </c>
      <c r="I33" s="118">
        <f>'[1]Revenue'!K102/100000</f>
        <v>217.9487540000001</v>
      </c>
      <c r="J33" s="118">
        <f>'[1]Revenue'!L102/100000</f>
        <v>170.0198849</v>
      </c>
      <c r="K33" s="118">
        <f>'[1]Revenue'!N102/100000</f>
        <v>196.0224222</v>
      </c>
      <c r="L33" s="73">
        <f>'PART-I-REVENUE'!I33</f>
        <v>54.11</v>
      </c>
      <c r="M33" s="112">
        <f>SUM(B33:L33)</f>
        <v>1835.3061486</v>
      </c>
      <c r="N33" s="149">
        <f>'[1]Old Rev Trgt'!B29*100</f>
        <v>3887.584344</v>
      </c>
      <c r="O33" s="112">
        <f>M33/N33*100</f>
        <v>47.20942328704882</v>
      </c>
    </row>
    <row r="34" spans="1:15" ht="24.75" customHeight="1">
      <c r="A34" s="114" t="s">
        <v>29</v>
      </c>
      <c r="B34" s="118">
        <f>'[1]Revenue'!B103/100000</f>
        <v>68.60463071024476</v>
      </c>
      <c r="C34" s="118">
        <f>'[1]Revenue'!C103/100000</f>
        <v>67.3755003401632</v>
      </c>
      <c r="D34" s="118">
        <f>'[1]Revenue'!D103/100000</f>
        <v>65.75891753263825</v>
      </c>
      <c r="E34" s="118">
        <f>'[1]Revenue'!F103/100000</f>
        <v>68.05083411867633</v>
      </c>
      <c r="F34" s="118">
        <f>'[1]Revenue'!G103/100000</f>
        <v>52.01738439129647</v>
      </c>
      <c r="G34" s="118">
        <f>'[1]Revenue'!H103/100000</f>
        <v>56.7792108582049</v>
      </c>
      <c r="H34" s="118">
        <f>'[1]Revenue'!J103/100000</f>
        <v>33.77748504587489</v>
      </c>
      <c r="I34" s="118">
        <f>'[1]Revenue'!K103/100000</f>
        <v>49.43972088513145</v>
      </c>
      <c r="J34" s="118">
        <f>'[1]Revenue'!L103/100000</f>
        <v>-2.4900189480507637</v>
      </c>
      <c r="K34" s="118">
        <f>'[1]Revenue'!N103/100000</f>
        <v>47.1743846572076</v>
      </c>
      <c r="L34" s="73">
        <f>'PART-I-REVENUE'!I34</f>
        <v>50.37</v>
      </c>
      <c r="M34" s="112">
        <f>SUM(B34:L34)</f>
        <v>556.858049591387</v>
      </c>
      <c r="N34" s="149">
        <f>'[1]Old Rev Trgt'!B30*100</f>
        <v>2319.894024</v>
      </c>
      <c r="O34" s="112">
        <f>M34/N34*100</f>
        <v>24.003598605389872</v>
      </c>
    </row>
    <row r="35" spans="1:15" ht="24.75" customHeight="1">
      <c r="A35" s="114" t="s">
        <v>31</v>
      </c>
      <c r="B35" s="118">
        <f>'[1]Revenue'!B104/100000</f>
        <v>-0.0398957</v>
      </c>
      <c r="C35" s="118">
        <f>'[1]Revenue'!C104/100000</f>
        <v>718.3590168999998</v>
      </c>
      <c r="D35" s="118">
        <f>'[1]Revenue'!D104/100000</f>
        <v>366.39393650000005</v>
      </c>
      <c r="E35" s="118">
        <f>'[1]Revenue'!F104/100000</f>
        <v>338.0194108999999</v>
      </c>
      <c r="F35" s="118">
        <f>'[1]Revenue'!G104/100000</f>
        <v>322.4680084999999</v>
      </c>
      <c r="G35" s="118">
        <f>'[1]Revenue'!H104/100000</f>
        <v>307.1695736</v>
      </c>
      <c r="H35" s="118">
        <f>'[1]Revenue'!J104/100000</f>
        <v>292.34820510000003</v>
      </c>
      <c r="I35" s="118">
        <f>'[1]Revenue'!K104/100000</f>
        <v>530.9877955999999</v>
      </c>
      <c r="J35" s="118">
        <f>'[1]Revenue'!L104/100000</f>
        <v>-0.6450436199456565</v>
      </c>
      <c r="K35" s="118">
        <f>'[1]Revenue'!N104/100000</f>
        <v>155.9969363189482</v>
      </c>
      <c r="L35" s="73">
        <f>'PART-I-REVENUE'!I35</f>
        <v>221.20000000000002</v>
      </c>
      <c r="M35" s="112">
        <f>SUM(B35:L35)</f>
        <v>3252.257944099002</v>
      </c>
      <c r="N35" s="149">
        <f>'[1]Old Rev Trgt'!B31*100</f>
        <v>4311.867504</v>
      </c>
      <c r="O35" s="112">
        <f>M35/N35*100</f>
        <v>75.42573933642377</v>
      </c>
    </row>
    <row r="36" spans="1:15" ht="24.75" customHeight="1">
      <c r="A36" s="114" t="s">
        <v>32</v>
      </c>
      <c r="B36" s="118">
        <f>'[1]Revenue'!B105/100000</f>
        <v>719.5327211999999</v>
      </c>
      <c r="C36" s="118">
        <f>'[1]Revenue'!C105/100000</f>
        <v>633.0451326999998</v>
      </c>
      <c r="D36" s="118">
        <f>'[1]Revenue'!D105/100000</f>
        <v>648.7100065999999</v>
      </c>
      <c r="E36" s="118">
        <f>'[1]Revenue'!F105/100000</f>
        <v>603.9244999999997</v>
      </c>
      <c r="F36" s="118">
        <f>'[1]Revenue'!G105/100000</f>
        <v>697.7923383000001</v>
      </c>
      <c r="G36" s="118">
        <f>'[1]Revenue'!H105/100000</f>
        <v>597.6644219000001</v>
      </c>
      <c r="H36" s="118">
        <f>'[1]Revenue'!J105/100000</f>
        <v>577.7527664</v>
      </c>
      <c r="I36" s="118">
        <f>'[1]Revenue'!K105/100000</f>
        <v>569.2849137999999</v>
      </c>
      <c r="J36" s="118">
        <f>'[1]Revenue'!L105/100000</f>
        <v>437.80421010000015</v>
      </c>
      <c r="K36" s="118">
        <f>'[1]Revenue'!N105/100000</f>
        <v>513.4451761</v>
      </c>
      <c r="L36" s="73">
        <f>'PART-I-REVENUE'!I36</f>
        <v>493.97</v>
      </c>
      <c r="M36" s="112">
        <f>SUM(B36:L36)</f>
        <v>6492.9261871</v>
      </c>
      <c r="N36" s="149">
        <f>'[1]Old Rev Trgt'!B32*100</f>
        <v>4147.907232</v>
      </c>
      <c r="O36" s="112">
        <f>M36/N36*100</f>
        <v>156.5349903924756</v>
      </c>
    </row>
    <row r="37" spans="1:15" ht="24.75" customHeight="1" thickBot="1">
      <c r="A37" s="122" t="s">
        <v>33</v>
      </c>
      <c r="B37" s="123">
        <f>'[1]Revenue'!B106/100000</f>
        <v>397.59412511999994</v>
      </c>
      <c r="C37" s="123">
        <f>'[1]Revenue'!C106/100000</f>
        <v>264.5686167099999</v>
      </c>
      <c r="D37" s="118">
        <f>'[1]Revenue'!D106/100000</f>
        <v>140.70367251</v>
      </c>
      <c r="E37" s="118">
        <f>'[1]Revenue'!F106/100000</f>
        <v>202.20398649999998</v>
      </c>
      <c r="F37" s="118">
        <f>'[1]Revenue'!G106/100000</f>
        <v>207.82492800999998</v>
      </c>
      <c r="G37" s="118">
        <f>'[1]Revenue'!H106/100000</f>
        <v>210.63235274000002</v>
      </c>
      <c r="H37" s="118">
        <f>'[1]Revenue'!J106/100000</f>
        <v>201.19108566</v>
      </c>
      <c r="I37" s="118">
        <f>'[1]Revenue'!K106/100000</f>
        <v>202.37153254</v>
      </c>
      <c r="J37" s="118">
        <f>'[1]Revenue'!L106/100000</f>
        <v>193.09490040999998</v>
      </c>
      <c r="K37" s="118">
        <f>'[1]Revenue'!N106/100000</f>
        <v>177.60172608000008</v>
      </c>
      <c r="L37" s="124">
        <f>'PART-I-REVENUE'!I37</f>
        <v>158.04999999999998</v>
      </c>
      <c r="M37" s="112">
        <f>SUM(B37:L37)</f>
        <v>2355.83692628</v>
      </c>
      <c r="N37" s="149">
        <f>'[1]Old Rev Trgt'!B33*100</f>
        <v>5156.1190799999995</v>
      </c>
      <c r="O37" s="112">
        <f>M37/N37*100</f>
        <v>45.69011866731364</v>
      </c>
    </row>
    <row r="38" spans="1:15" ht="9.75" customHeight="1" thickBot="1">
      <c r="A38" s="126"/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8"/>
      <c r="M38" s="128"/>
      <c r="N38" s="128"/>
      <c r="O38" s="128"/>
    </row>
    <row r="39" spans="1:15" ht="24.75" customHeight="1" thickBot="1">
      <c r="A39" s="116" t="s">
        <v>1</v>
      </c>
      <c r="B39" s="121">
        <f>'[1]Revenue'!B108/100000</f>
        <v>3351.6591998362373</v>
      </c>
      <c r="C39" s="121">
        <f>'[1]Revenue'!C108/100000</f>
        <v>3963.7249227347465</v>
      </c>
      <c r="D39" s="148">
        <f>'[1]Revenue'!D108/100000</f>
        <v>2942.968927203728</v>
      </c>
      <c r="E39" s="148">
        <f>'[1]Revenue'!F108/100000</f>
        <v>3147.467485752014</v>
      </c>
      <c r="F39" s="148">
        <f>'[1]Revenue'!G108/100000</f>
        <v>3066.994536147824</v>
      </c>
      <c r="G39" s="148">
        <f>'[1]Revenue'!H108/100000</f>
        <v>3260.641320134117</v>
      </c>
      <c r="H39" s="148">
        <f>'[1]Revenue'!J108/100000</f>
        <v>3274.783121613831</v>
      </c>
      <c r="I39" s="148">
        <f>'[1]Revenue'!K108/100000</f>
        <v>3385.7945052658374</v>
      </c>
      <c r="J39" s="148">
        <f>'[1]Revenue'!L108/100000</f>
        <v>2391.359469304605</v>
      </c>
      <c r="K39" s="148">
        <f>'[1]Revenue'!N108/100000</f>
        <v>2540.0899105798076</v>
      </c>
      <c r="L39" s="117">
        <f>'PART-I-REVENUE'!I39</f>
        <v>2388.91</v>
      </c>
      <c r="M39" s="131">
        <f>SUM(B39:L39)</f>
        <v>33714.39339857275</v>
      </c>
      <c r="N39" s="150">
        <f>'[1]Old Rev Trgt'!B35*100</f>
        <v>86294.87999999999</v>
      </c>
      <c r="O39" s="131">
        <f>M39/N39*100</f>
        <v>39.06882238966292</v>
      </c>
    </row>
  </sheetData>
  <sheetProtection/>
  <mergeCells count="20">
    <mergeCell ref="A1:O1"/>
    <mergeCell ref="A2:O2"/>
    <mergeCell ref="A3:O3"/>
    <mergeCell ref="L6:L8"/>
    <mergeCell ref="B6:B8"/>
    <mergeCell ref="A4:O4"/>
    <mergeCell ref="C6:C8"/>
    <mergeCell ref="A5:A8"/>
    <mergeCell ref="N6:N8"/>
    <mergeCell ref="B5:O5"/>
    <mergeCell ref="O6:O8"/>
    <mergeCell ref="M6:M8"/>
    <mergeCell ref="D6:D8"/>
    <mergeCell ref="E6:E8"/>
    <mergeCell ref="F6:F8"/>
    <mergeCell ref="G6:G8"/>
    <mergeCell ref="H6:H8"/>
    <mergeCell ref="I6:I8"/>
    <mergeCell ref="J6:J8"/>
    <mergeCell ref="K6:K8"/>
  </mergeCells>
  <printOptions horizontalCentered="1" verticalCentered="1"/>
  <pageMargins left="0.75" right="0.75" top="1" bottom="1" header="0.5" footer="0.5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view="pageBreakPreview" zoomScaleSheetLayoutView="100" zoomScalePageLayoutView="0" workbookViewId="0" topLeftCell="A1">
      <selection activeCell="D36" sqref="D36"/>
    </sheetView>
  </sheetViews>
  <sheetFormatPr defaultColWidth="9.140625" defaultRowHeight="12.75"/>
  <cols>
    <col min="1" max="1" width="24.140625" style="0" bestFit="1" customWidth="1"/>
    <col min="2" max="3" width="8.8515625" style="0" bestFit="1" customWidth="1"/>
    <col min="4" max="4" width="11.8515625" style="0" customWidth="1"/>
    <col min="5" max="6" width="8.8515625" style="0" bestFit="1" customWidth="1"/>
    <col min="7" max="7" width="11.28125" style="0" customWidth="1"/>
    <col min="10" max="10" width="12.421875" style="0" customWidth="1"/>
  </cols>
  <sheetData>
    <row r="1" spans="1:10" ht="22.5" customHeight="1">
      <c r="A1" s="299" t="s">
        <v>34</v>
      </c>
      <c r="B1" s="312"/>
      <c r="C1" s="312"/>
      <c r="D1" s="312"/>
      <c r="E1" s="312"/>
      <c r="F1" s="312"/>
      <c r="G1" s="312"/>
      <c r="H1" s="312"/>
      <c r="I1" s="312"/>
      <c r="J1" s="313"/>
    </row>
    <row r="2" spans="1:10" ht="36" customHeight="1">
      <c r="A2" s="302" t="s">
        <v>42</v>
      </c>
      <c r="B2" s="314"/>
      <c r="C2" s="314"/>
      <c r="D2" s="314"/>
      <c r="E2" s="314"/>
      <c r="F2" s="314"/>
      <c r="G2" s="314"/>
      <c r="H2" s="314"/>
      <c r="I2" s="314"/>
      <c r="J2" s="315"/>
    </row>
    <row r="3" spans="1:10" ht="18.75" thickBot="1">
      <c r="A3" s="316" t="s">
        <v>104</v>
      </c>
      <c r="B3" s="317"/>
      <c r="C3" s="317"/>
      <c r="D3" s="317"/>
      <c r="E3" s="317"/>
      <c r="F3" s="317"/>
      <c r="G3" s="317"/>
      <c r="H3" s="317"/>
      <c r="I3" s="317"/>
      <c r="J3" s="318"/>
    </row>
    <row r="4" spans="1:10" ht="30" customHeight="1" thickBot="1">
      <c r="A4" s="319" t="s">
        <v>103</v>
      </c>
      <c r="B4" s="320"/>
      <c r="C4" s="320"/>
      <c r="D4" s="320"/>
      <c r="E4" s="320"/>
      <c r="F4" s="320"/>
      <c r="G4" s="320"/>
      <c r="H4" s="320"/>
      <c r="I4" s="320"/>
      <c r="J4" s="321"/>
    </row>
    <row r="5" spans="1:10" ht="17.25" customHeight="1" thickBot="1">
      <c r="A5" s="295" t="s">
        <v>37</v>
      </c>
      <c r="B5" s="323" t="s">
        <v>74</v>
      </c>
      <c r="C5" s="324"/>
      <c r="D5" s="324"/>
      <c r="E5" s="324"/>
      <c r="F5" s="324"/>
      <c r="G5" s="324"/>
      <c r="H5" s="324"/>
      <c r="I5" s="324"/>
      <c r="J5" s="325"/>
    </row>
    <row r="6" spans="1:10" ht="17.25" customHeight="1" thickBot="1">
      <c r="A6" s="296"/>
      <c r="B6" s="282" t="s">
        <v>84</v>
      </c>
      <c r="C6" s="283"/>
      <c r="D6" s="322"/>
      <c r="E6" s="282" t="s">
        <v>85</v>
      </c>
      <c r="F6" s="283"/>
      <c r="G6" s="322"/>
      <c r="H6" s="282" t="s">
        <v>86</v>
      </c>
      <c r="I6" s="283"/>
      <c r="J6" s="284"/>
    </row>
    <row r="7" spans="1:10" ht="12.75" customHeight="1">
      <c r="A7" s="296"/>
      <c r="B7" s="309">
        <v>40940</v>
      </c>
      <c r="C7" s="308">
        <v>40575</v>
      </c>
      <c r="D7" s="298" t="s">
        <v>81</v>
      </c>
      <c r="E7" s="309">
        <v>40940</v>
      </c>
      <c r="F7" s="308">
        <v>40575</v>
      </c>
      <c r="G7" s="298" t="s">
        <v>81</v>
      </c>
      <c r="H7" s="309">
        <v>40940</v>
      </c>
      <c r="I7" s="308">
        <v>40575</v>
      </c>
      <c r="J7" s="298" t="s">
        <v>81</v>
      </c>
    </row>
    <row r="8" spans="1:10" ht="12.75" customHeight="1">
      <c r="A8" s="296"/>
      <c r="B8" s="310"/>
      <c r="C8" s="293"/>
      <c r="D8" s="285"/>
      <c r="E8" s="310"/>
      <c r="F8" s="293"/>
      <c r="G8" s="285"/>
      <c r="H8" s="310"/>
      <c r="I8" s="293"/>
      <c r="J8" s="285"/>
    </row>
    <row r="9" spans="1:10" ht="13.5" customHeight="1" thickBot="1">
      <c r="A9" s="297"/>
      <c r="B9" s="311"/>
      <c r="C9" s="294"/>
      <c r="D9" s="286"/>
      <c r="E9" s="311"/>
      <c r="F9" s="294"/>
      <c r="G9" s="286"/>
      <c r="H9" s="311"/>
      <c r="I9" s="294"/>
      <c r="J9" s="286"/>
    </row>
    <row r="10" spans="1:10" ht="24.75" customHeight="1">
      <c r="A10" s="113" t="s">
        <v>5</v>
      </c>
      <c r="B10" s="141">
        <f>'PART-I-REVENUE'!E9</f>
        <v>10.33</v>
      </c>
      <c r="C10" s="118">
        <f>'[2]Revenue 2010-11 Total'!AF3/100</f>
        <v>15.359000000000002</v>
      </c>
      <c r="D10" s="134">
        <f aca="true" t="shared" si="0" ref="D10:D40">(B10-C10)/C10*100</f>
        <v>-32.743017123510654</v>
      </c>
      <c r="E10" s="145">
        <f>'PART-I-REVENUE'!G9</f>
        <v>0</v>
      </c>
      <c r="F10" s="112">
        <f>'[2]Revenue 2010-11 Total'!AG3/100</f>
        <v>0.2975</v>
      </c>
      <c r="G10" s="134">
        <f aca="true" t="shared" si="1" ref="G10:G38">(E10-F10)/F10*100</f>
        <v>-100</v>
      </c>
      <c r="H10" s="135">
        <f aca="true" t="shared" si="2" ref="H10:H18">B10+E10</f>
        <v>10.33</v>
      </c>
      <c r="I10" s="112">
        <f aca="true" t="shared" si="3" ref="I10:I18">C10+F10</f>
        <v>15.656500000000001</v>
      </c>
      <c r="J10" s="134">
        <f aca="true" t="shared" si="4" ref="J10:J38">(H10-I10)/I10*100</f>
        <v>-34.0210136365088</v>
      </c>
    </row>
    <row r="11" spans="1:10" ht="24.75" customHeight="1">
      <c r="A11" s="114" t="s">
        <v>6</v>
      </c>
      <c r="B11" s="142">
        <f>'PART-I-REVENUE'!E10</f>
        <v>89.19</v>
      </c>
      <c r="C11" s="118">
        <f>'[2]Revenue 2010-11 Total'!AF4/100</f>
        <v>109.9684</v>
      </c>
      <c r="D11" s="134">
        <f t="shared" si="0"/>
        <v>-18.89488252989041</v>
      </c>
      <c r="E11" s="135">
        <f>'PART-I-REVENUE'!G10</f>
        <v>0</v>
      </c>
      <c r="F11" s="112">
        <f>'[2]Revenue 2010-11 Total'!AG4/100</f>
        <v>0.19920000000000002</v>
      </c>
      <c r="G11" s="134">
        <f t="shared" si="1"/>
        <v>-100</v>
      </c>
      <c r="H11" s="144">
        <f t="shared" si="2"/>
        <v>89.19</v>
      </c>
      <c r="I11" s="73">
        <f t="shared" si="3"/>
        <v>110.16760000000001</v>
      </c>
      <c r="J11" s="134">
        <f t="shared" si="4"/>
        <v>-19.041533082321852</v>
      </c>
    </row>
    <row r="12" spans="1:10" ht="24.75" customHeight="1">
      <c r="A12" s="114" t="s">
        <v>7</v>
      </c>
      <c r="B12" s="142">
        <f>'PART-I-REVENUE'!E11</f>
        <v>27.26</v>
      </c>
      <c r="C12" s="118">
        <f>'[2]Revenue 2010-11 Total'!AF5/100</f>
        <v>47.233000000000004</v>
      </c>
      <c r="D12" s="134">
        <f t="shared" si="0"/>
        <v>-42.28611352232549</v>
      </c>
      <c r="E12" s="135">
        <f>'PART-I-REVENUE'!G11</f>
        <v>0</v>
      </c>
      <c r="F12" s="112">
        <f>'[2]Revenue 2010-11 Total'!AG5/100</f>
        <v>0.045700000000000005</v>
      </c>
      <c r="G12" s="134">
        <f t="shared" si="1"/>
        <v>-100</v>
      </c>
      <c r="H12" s="144">
        <f t="shared" si="2"/>
        <v>27.26</v>
      </c>
      <c r="I12" s="73">
        <f t="shared" si="3"/>
        <v>47.2787</v>
      </c>
      <c r="J12" s="134">
        <f t="shared" si="4"/>
        <v>-42.341900263755136</v>
      </c>
    </row>
    <row r="13" spans="1:10" ht="24.75" customHeight="1">
      <c r="A13" s="114" t="s">
        <v>8</v>
      </c>
      <c r="B13" s="142">
        <f>'PART-I-REVENUE'!E12</f>
        <v>28.33</v>
      </c>
      <c r="C13" s="118">
        <f>'[2]Revenue 2010-11 Total'!AF6/100</f>
        <v>78.1534</v>
      </c>
      <c r="D13" s="134">
        <f t="shared" si="0"/>
        <v>-63.75077731742957</v>
      </c>
      <c r="E13" s="135">
        <f>'PART-I-REVENUE'!G12</f>
        <v>1.54</v>
      </c>
      <c r="F13" s="112">
        <f>'[2]Revenue 2010-11 Total'!AG6/100</f>
        <v>0</v>
      </c>
      <c r="G13" s="134"/>
      <c r="H13" s="144">
        <f t="shared" si="2"/>
        <v>29.869999999999997</v>
      </c>
      <c r="I13" s="73">
        <f t="shared" si="3"/>
        <v>78.1534</v>
      </c>
      <c r="J13" s="134">
        <f t="shared" si="4"/>
        <v>-61.78029362766048</v>
      </c>
    </row>
    <row r="14" spans="1:10" ht="24.75" customHeight="1">
      <c r="A14" s="114" t="s">
        <v>9</v>
      </c>
      <c r="B14" s="142">
        <f>'PART-I-REVENUE'!E13</f>
        <v>62.97</v>
      </c>
      <c r="C14" s="118">
        <f>'[2]Revenue 2010-11 Total'!AF7/100</f>
        <v>74.1249</v>
      </c>
      <c r="D14" s="134">
        <f t="shared" si="0"/>
        <v>-15.048789273240166</v>
      </c>
      <c r="E14" s="135">
        <f>'PART-I-REVENUE'!G13</f>
        <v>4.76</v>
      </c>
      <c r="F14" s="112">
        <f>'[2]Revenue 2010-11 Total'!AG7/100</f>
        <v>0.4177</v>
      </c>
      <c r="G14" s="134"/>
      <c r="H14" s="144">
        <f t="shared" si="2"/>
        <v>67.73</v>
      </c>
      <c r="I14" s="73">
        <f t="shared" si="3"/>
        <v>74.5426</v>
      </c>
      <c r="J14" s="134">
        <f t="shared" si="4"/>
        <v>-9.139203623163116</v>
      </c>
    </row>
    <row r="15" spans="1:10" ht="24.75" customHeight="1">
      <c r="A15" s="114" t="s">
        <v>10</v>
      </c>
      <c r="B15" s="142">
        <f>'PART-I-REVENUE'!E14</f>
        <v>38.21</v>
      </c>
      <c r="C15" s="118">
        <f>'[2]Revenue 2010-11 Total'!AF8/100</f>
        <v>0</v>
      </c>
      <c r="D15" s="134"/>
      <c r="E15" s="135">
        <f>'PART-I-REVENUE'!G14</f>
        <v>7.51</v>
      </c>
      <c r="F15" s="112">
        <f>'[2]Revenue 2010-11 Total'!AG8/100</f>
        <v>4.0044</v>
      </c>
      <c r="G15" s="134">
        <f t="shared" si="1"/>
        <v>87.54370192787931</v>
      </c>
      <c r="H15" s="144">
        <f t="shared" si="2"/>
        <v>45.72</v>
      </c>
      <c r="I15" s="73">
        <f t="shared" si="3"/>
        <v>4.0044</v>
      </c>
      <c r="J15" s="134"/>
    </row>
    <row r="16" spans="1:10" ht="24.75" customHeight="1">
      <c r="A16" s="114" t="s">
        <v>11</v>
      </c>
      <c r="B16" s="142">
        <f>'PART-I-REVENUE'!E15</f>
        <v>61.56</v>
      </c>
      <c r="C16" s="118">
        <f>'[2]Revenue 2010-11 Total'!AF9/100</f>
        <v>83.1687</v>
      </c>
      <c r="D16" s="134">
        <f t="shared" si="0"/>
        <v>-25.98176958399013</v>
      </c>
      <c r="E16" s="135">
        <f>'PART-I-REVENUE'!G15</f>
        <v>1.76</v>
      </c>
      <c r="F16" s="112">
        <f>'[2]Revenue 2010-11 Total'!AG9/100</f>
        <v>2.0591</v>
      </c>
      <c r="G16" s="134">
        <f t="shared" si="1"/>
        <v>-14.525763683162543</v>
      </c>
      <c r="H16" s="144">
        <f t="shared" si="2"/>
        <v>63.32</v>
      </c>
      <c r="I16" s="73">
        <f t="shared" si="3"/>
        <v>85.2278</v>
      </c>
      <c r="J16" s="134">
        <f t="shared" si="4"/>
        <v>-25.704992971776814</v>
      </c>
    </row>
    <row r="17" spans="1:10" ht="24.75" customHeight="1">
      <c r="A17" s="114" t="s">
        <v>12</v>
      </c>
      <c r="B17" s="142">
        <f>'PART-I-REVENUE'!E16</f>
        <v>55.94</v>
      </c>
      <c r="C17" s="118">
        <f>'[2]Revenue 2010-11 Total'!AF10/100</f>
        <v>86.8423</v>
      </c>
      <c r="D17" s="134">
        <f t="shared" si="0"/>
        <v>-35.584386871374896</v>
      </c>
      <c r="E17" s="135">
        <f>'PART-I-REVENUE'!G16</f>
        <v>10.43</v>
      </c>
      <c r="F17" s="112">
        <f>'[2]Revenue 2010-11 Total'!AG10/100</f>
        <v>5.2818</v>
      </c>
      <c r="G17" s="134">
        <f t="shared" si="1"/>
        <v>97.47055927903368</v>
      </c>
      <c r="H17" s="144">
        <f t="shared" si="2"/>
        <v>66.37</v>
      </c>
      <c r="I17" s="73">
        <f t="shared" si="3"/>
        <v>92.1241</v>
      </c>
      <c r="J17" s="134">
        <f t="shared" si="4"/>
        <v>-27.955876909516615</v>
      </c>
    </row>
    <row r="18" spans="1:10" ht="24.75" customHeight="1" thickBot="1">
      <c r="A18" s="114" t="s">
        <v>13</v>
      </c>
      <c r="B18" s="142">
        <f>'PART-I-REVENUE'!E17</f>
        <v>64.41</v>
      </c>
      <c r="C18" s="118">
        <f>'[2]Revenue 2010-11 Total'!AF11/100</f>
        <v>101.39280000000001</v>
      </c>
      <c r="D18" s="134">
        <f t="shared" si="0"/>
        <v>-36.474779274268</v>
      </c>
      <c r="E18" s="135">
        <f>'PART-I-REVENUE'!G17</f>
        <v>8.17</v>
      </c>
      <c r="F18" s="112">
        <f>'[2]Revenue 2010-11 Total'!AG11/100</f>
        <v>0.0069</v>
      </c>
      <c r="G18" s="134"/>
      <c r="H18" s="144">
        <f t="shared" si="2"/>
        <v>72.58</v>
      </c>
      <c r="I18" s="73">
        <f t="shared" si="3"/>
        <v>101.39970000000001</v>
      </c>
      <c r="J18" s="134">
        <f t="shared" si="4"/>
        <v>-28.42187896019417</v>
      </c>
    </row>
    <row r="19" spans="1:10" ht="9.75" customHeight="1" thickBot="1">
      <c r="A19" s="126"/>
      <c r="B19" s="143"/>
      <c r="C19" s="127"/>
      <c r="D19" s="138"/>
      <c r="E19" s="140"/>
      <c r="F19" s="128"/>
      <c r="G19" s="138"/>
      <c r="H19" s="140"/>
      <c r="I19" s="128"/>
      <c r="J19" s="138"/>
    </row>
    <row r="20" spans="1:10" ht="24.75" customHeight="1">
      <c r="A20" s="114" t="s">
        <v>15</v>
      </c>
      <c r="B20" s="142">
        <f>'PART-I-REVENUE'!E19</f>
        <v>37.98</v>
      </c>
      <c r="C20" s="118">
        <f>'[2]Revenue 2010-11 Total'!AF13/100</f>
        <v>85.34440000000001</v>
      </c>
      <c r="D20" s="134">
        <f t="shared" si="0"/>
        <v>-55.49795885846055</v>
      </c>
      <c r="E20" s="135">
        <f>'PART-I-REVENUE'!G19</f>
        <v>17.72</v>
      </c>
      <c r="F20" s="112">
        <f>'[2]Revenue 2010-11 Total'!AG13/100</f>
        <v>20.9166</v>
      </c>
      <c r="G20" s="134">
        <f t="shared" si="1"/>
        <v>-15.282598510274138</v>
      </c>
      <c r="H20" s="144">
        <f aca="true" t="shared" si="5" ref="H20:I23">B20+E20</f>
        <v>55.699999999999996</v>
      </c>
      <c r="I20" s="73">
        <f t="shared" si="5"/>
        <v>106.26100000000001</v>
      </c>
      <c r="J20" s="134">
        <f t="shared" si="4"/>
        <v>-47.581897403562934</v>
      </c>
    </row>
    <row r="21" spans="1:10" ht="24.75" customHeight="1">
      <c r="A21" s="114" t="s">
        <v>16</v>
      </c>
      <c r="B21" s="142">
        <f>'PART-I-REVENUE'!E20</f>
        <v>166.05</v>
      </c>
      <c r="C21" s="118">
        <f>'[2]Revenue 2010-11 Total'!AF14/100</f>
        <v>229.9952</v>
      </c>
      <c r="D21" s="134">
        <f t="shared" si="0"/>
        <v>-27.802841102770838</v>
      </c>
      <c r="E21" s="135">
        <f>'PART-I-REVENUE'!G20</f>
        <v>12</v>
      </c>
      <c r="F21" s="112">
        <f>'[2]Revenue 2010-11 Total'!AG14/100</f>
        <v>0.9689</v>
      </c>
      <c r="G21" s="134">
        <f t="shared" si="1"/>
        <v>1138.5179069047374</v>
      </c>
      <c r="H21" s="144">
        <f t="shared" si="5"/>
        <v>178.05</v>
      </c>
      <c r="I21" s="73">
        <f t="shared" si="5"/>
        <v>230.9641</v>
      </c>
      <c r="J21" s="134">
        <f t="shared" si="4"/>
        <v>-22.910097283517217</v>
      </c>
    </row>
    <row r="22" spans="1:10" ht="24.75" customHeight="1">
      <c r="A22" s="114" t="s">
        <v>17</v>
      </c>
      <c r="B22" s="142">
        <f>'PART-I-REVENUE'!E21</f>
        <v>68.3</v>
      </c>
      <c r="C22" s="118">
        <f>'[2]Revenue 2010-11 Total'!AF15/100</f>
        <v>136.3192</v>
      </c>
      <c r="D22" s="134">
        <f t="shared" si="0"/>
        <v>-49.89700643783121</v>
      </c>
      <c r="E22" s="135">
        <f>'PART-I-REVENUE'!G21</f>
        <v>30.22</v>
      </c>
      <c r="F22" s="112">
        <f>'[2]Revenue 2010-11 Total'!AG15/100</f>
        <v>5.6217</v>
      </c>
      <c r="G22" s="134">
        <f t="shared" si="1"/>
        <v>437.5598128679937</v>
      </c>
      <c r="H22" s="144">
        <f t="shared" si="5"/>
        <v>98.52</v>
      </c>
      <c r="I22" s="73">
        <f t="shared" si="5"/>
        <v>141.9409</v>
      </c>
      <c r="J22" s="134">
        <f t="shared" si="4"/>
        <v>-30.59083040899417</v>
      </c>
    </row>
    <row r="23" spans="1:10" ht="24.75" customHeight="1" thickBot="1">
      <c r="A23" s="114" t="s">
        <v>18</v>
      </c>
      <c r="B23" s="142">
        <f>'PART-I-REVENUE'!E22</f>
        <v>205.64</v>
      </c>
      <c r="C23" s="118">
        <f>'[2]Revenue 2010-11 Total'!AF16/100</f>
        <v>268.3905</v>
      </c>
      <c r="D23" s="134">
        <f t="shared" si="0"/>
        <v>-23.380298482993993</v>
      </c>
      <c r="E23" s="135">
        <f>'PART-I-REVENUE'!G22</f>
        <v>4.58</v>
      </c>
      <c r="F23" s="112">
        <f>'[2]Revenue 2010-11 Total'!AG16/100</f>
        <v>7.085</v>
      </c>
      <c r="G23" s="134">
        <f t="shared" si="1"/>
        <v>-35.356386732533515</v>
      </c>
      <c r="H23" s="144">
        <f t="shared" si="5"/>
        <v>210.22</v>
      </c>
      <c r="I23" s="73">
        <f t="shared" si="5"/>
        <v>275.47549999999995</v>
      </c>
      <c r="J23" s="134">
        <f t="shared" si="4"/>
        <v>-23.688313479783126</v>
      </c>
    </row>
    <row r="24" spans="1:10" ht="9.75" customHeight="1" thickBot="1">
      <c r="A24" s="126"/>
      <c r="B24" s="143"/>
      <c r="C24" s="127"/>
      <c r="D24" s="138"/>
      <c r="E24" s="140"/>
      <c r="F24" s="128"/>
      <c r="G24" s="138"/>
      <c r="H24" s="140"/>
      <c r="I24" s="128"/>
      <c r="J24" s="138"/>
    </row>
    <row r="25" spans="1:10" ht="24.75" customHeight="1">
      <c r="A25" s="114" t="s">
        <v>20</v>
      </c>
      <c r="B25" s="142">
        <f>'PART-I-REVENUE'!E24</f>
        <v>46.76</v>
      </c>
      <c r="C25" s="118">
        <f>'[2]Revenue 2010-11 Total'!AF18/100</f>
        <v>72.5025</v>
      </c>
      <c r="D25" s="134">
        <f t="shared" si="0"/>
        <v>-35.50567221819937</v>
      </c>
      <c r="E25" s="135">
        <f>'PART-I-REVENUE'!G24</f>
        <v>2.27</v>
      </c>
      <c r="F25" s="112">
        <f>'[2]Revenue 2010-11 Total'!AG18/100</f>
        <v>0.127</v>
      </c>
      <c r="G25" s="134"/>
      <c r="H25" s="144">
        <f aca="true" t="shared" si="6" ref="H25:I32">B25+E25</f>
        <v>49.03</v>
      </c>
      <c r="I25" s="73">
        <f t="shared" si="6"/>
        <v>72.6295</v>
      </c>
      <c r="J25" s="134">
        <f t="shared" si="4"/>
        <v>-32.49299527051679</v>
      </c>
    </row>
    <row r="26" spans="1:10" ht="24.75" customHeight="1">
      <c r="A26" s="114" t="s">
        <v>21</v>
      </c>
      <c r="B26" s="142">
        <f>'PART-I-REVENUE'!E25</f>
        <v>0.15</v>
      </c>
      <c r="C26" s="118">
        <f>'[2]Revenue 2010-11 Total'!AF19/100</f>
        <v>4.597300000000001</v>
      </c>
      <c r="D26" s="134">
        <f t="shared" si="0"/>
        <v>-96.73721532203685</v>
      </c>
      <c r="E26" s="135">
        <f>'PART-I-REVENUE'!G25</f>
        <v>1.11</v>
      </c>
      <c r="F26" s="112">
        <f>'[2]Revenue 2010-11 Total'!AG19/100</f>
        <v>0.125</v>
      </c>
      <c r="G26" s="134">
        <f t="shared" si="1"/>
        <v>788.0000000000001</v>
      </c>
      <c r="H26" s="144">
        <f t="shared" si="6"/>
        <v>1.26</v>
      </c>
      <c r="I26" s="73">
        <f t="shared" si="6"/>
        <v>4.722300000000001</v>
      </c>
      <c r="J26" s="134">
        <f t="shared" si="4"/>
        <v>-73.3180865256337</v>
      </c>
    </row>
    <row r="27" spans="1:10" ht="24.75" customHeight="1">
      <c r="A27" s="114" t="s">
        <v>22</v>
      </c>
      <c r="B27" s="142">
        <f>'PART-I-REVENUE'!E26</f>
        <v>167.37</v>
      </c>
      <c r="C27" s="118">
        <f>'[2]Revenue 2010-11 Total'!AF20/100</f>
        <v>216.7421</v>
      </c>
      <c r="D27" s="134">
        <f t="shared" si="0"/>
        <v>-22.779192413472042</v>
      </c>
      <c r="E27" s="135">
        <f>'PART-I-REVENUE'!G26</f>
        <v>0.02</v>
      </c>
      <c r="F27" s="112">
        <f>'[2]Revenue 2010-11 Total'!AG20/100</f>
        <v>0</v>
      </c>
      <c r="G27" s="134"/>
      <c r="H27" s="144">
        <f t="shared" si="6"/>
        <v>167.39000000000001</v>
      </c>
      <c r="I27" s="73">
        <f t="shared" si="6"/>
        <v>216.7421</v>
      </c>
      <c r="J27" s="134">
        <f t="shared" si="4"/>
        <v>-22.769964856850596</v>
      </c>
    </row>
    <row r="28" spans="1:10" ht="24.75" customHeight="1">
      <c r="A28" s="114" t="s">
        <v>23</v>
      </c>
      <c r="B28" s="142">
        <f>'PART-I-REVENUE'!E27</f>
        <v>-4.06</v>
      </c>
      <c r="C28" s="118">
        <f>'[2]Revenue 2010-11 Total'!AF21/100</f>
        <v>4.3973</v>
      </c>
      <c r="D28" s="134">
        <f t="shared" si="0"/>
        <v>-192.32938394014508</v>
      </c>
      <c r="E28" s="135">
        <f>'PART-I-REVENUE'!G27</f>
        <v>0.3</v>
      </c>
      <c r="F28" s="112">
        <f>'[2]Revenue 2010-11 Total'!AG21/100</f>
        <v>0.2018</v>
      </c>
      <c r="G28" s="134">
        <f t="shared" si="1"/>
        <v>48.66204162537164</v>
      </c>
      <c r="H28" s="144">
        <f t="shared" si="6"/>
        <v>-3.76</v>
      </c>
      <c r="I28" s="73">
        <f t="shared" si="6"/>
        <v>4.599100000000001</v>
      </c>
      <c r="J28" s="134">
        <f t="shared" si="4"/>
        <v>-181.7551260029136</v>
      </c>
    </row>
    <row r="29" spans="1:10" ht="24.75" customHeight="1">
      <c r="A29" s="114" t="s">
        <v>24</v>
      </c>
      <c r="B29" s="142">
        <f>'PART-I-REVENUE'!E28</f>
        <v>-0.92</v>
      </c>
      <c r="C29" s="118">
        <f>'[2]Revenue 2010-11 Total'!AF22/100</f>
        <v>-4.2416</v>
      </c>
      <c r="D29" s="134">
        <f t="shared" si="0"/>
        <v>-78.31007167106753</v>
      </c>
      <c r="E29" s="135">
        <f>'PART-I-REVENUE'!G28</f>
        <v>35.29</v>
      </c>
      <c r="F29" s="112">
        <f>'[2]Revenue 2010-11 Total'!AG22/100</f>
        <v>21.6144</v>
      </c>
      <c r="G29" s="134">
        <f t="shared" si="1"/>
        <v>63.270782441335406</v>
      </c>
      <c r="H29" s="144">
        <f t="shared" si="6"/>
        <v>34.37</v>
      </c>
      <c r="I29" s="73">
        <f t="shared" si="6"/>
        <v>17.372799999999998</v>
      </c>
      <c r="J29" s="134">
        <f t="shared" si="4"/>
        <v>97.83799963160804</v>
      </c>
    </row>
    <row r="30" spans="1:10" ht="24.75" customHeight="1">
      <c r="A30" s="114" t="s">
        <v>25</v>
      </c>
      <c r="B30" s="142">
        <f>'PART-I-REVENUE'!E29</f>
        <v>-4.8</v>
      </c>
      <c r="C30" s="118">
        <f>'[2]Revenue 2010-11 Total'!AF23/100</f>
        <v>-8.9814</v>
      </c>
      <c r="D30" s="134">
        <f t="shared" si="0"/>
        <v>-46.55621618010556</v>
      </c>
      <c r="E30" s="135">
        <f>'PART-I-REVENUE'!G29</f>
        <v>30.43</v>
      </c>
      <c r="F30" s="112">
        <f>'[2]Revenue 2010-11 Total'!AG23/100</f>
        <v>0</v>
      </c>
      <c r="G30" s="134"/>
      <c r="H30" s="144">
        <f t="shared" si="6"/>
        <v>25.63</v>
      </c>
      <c r="I30" s="73">
        <f t="shared" si="6"/>
        <v>-8.9814</v>
      </c>
      <c r="J30" s="134">
        <f t="shared" si="4"/>
        <v>-385.3675373549781</v>
      </c>
    </row>
    <row r="31" spans="1:10" ht="24.75" customHeight="1">
      <c r="A31" s="114" t="s">
        <v>26</v>
      </c>
      <c r="B31" s="142">
        <f>'PART-I-REVENUE'!E30</f>
        <v>69.3</v>
      </c>
      <c r="C31" s="118">
        <f>'[2]Revenue 2010-11 Total'!AF24/100</f>
        <v>77.3467</v>
      </c>
      <c r="D31" s="134">
        <f t="shared" si="0"/>
        <v>-10.403417340364879</v>
      </c>
      <c r="E31" s="135">
        <f>'PART-I-REVENUE'!G30</f>
        <v>1.25</v>
      </c>
      <c r="F31" s="112">
        <f>'[2]Revenue 2010-11 Total'!AG24/100</f>
        <v>0</v>
      </c>
      <c r="G31" s="134"/>
      <c r="H31" s="144">
        <f t="shared" si="6"/>
        <v>70.55</v>
      </c>
      <c r="I31" s="73">
        <f t="shared" si="6"/>
        <v>77.3467</v>
      </c>
      <c r="J31" s="134">
        <f t="shared" si="4"/>
        <v>-8.787317364541734</v>
      </c>
    </row>
    <row r="32" spans="1:10" ht="24.75" customHeight="1" thickBot="1">
      <c r="A32" s="114" t="s">
        <v>62</v>
      </c>
      <c r="B32" s="142">
        <f>'PART-I-REVENUE'!E31</f>
        <v>50.01</v>
      </c>
      <c r="C32" s="118">
        <f>'[2]Revenue 2010-11 Total'!AF25/100</f>
        <v>86.43860000000001</v>
      </c>
      <c r="D32" s="134">
        <f t="shared" si="0"/>
        <v>-42.14390330245979</v>
      </c>
      <c r="E32" s="135">
        <f>'PART-I-REVENUE'!G31</f>
        <v>1.87</v>
      </c>
      <c r="F32" s="112">
        <f>'[2]Revenue 2010-11 Total'!AG25/100</f>
        <v>1.2374</v>
      </c>
      <c r="G32" s="134">
        <f t="shared" si="1"/>
        <v>51.12332309681591</v>
      </c>
      <c r="H32" s="144">
        <f t="shared" si="6"/>
        <v>51.879999999999995</v>
      </c>
      <c r="I32" s="73">
        <f t="shared" si="6"/>
        <v>87.676</v>
      </c>
      <c r="J32" s="134">
        <f t="shared" si="4"/>
        <v>-40.82759249965784</v>
      </c>
    </row>
    <row r="33" spans="1:10" ht="9.75" customHeight="1" thickBot="1">
      <c r="A33" s="126"/>
      <c r="B33" s="143"/>
      <c r="C33" s="127"/>
      <c r="D33" s="138"/>
      <c r="E33" s="140"/>
      <c r="F33" s="128"/>
      <c r="G33" s="138"/>
      <c r="H33" s="140"/>
      <c r="I33" s="128"/>
      <c r="J33" s="138"/>
    </row>
    <row r="34" spans="1:10" ht="24.75" customHeight="1">
      <c r="A34" s="114" t="s">
        <v>28</v>
      </c>
      <c r="B34" s="142">
        <f>'PART-I-REVENUE'!E33</f>
        <v>54.03</v>
      </c>
      <c r="C34" s="118">
        <f>'[2]Revenue 2010-11 Total'!AF27/100</f>
        <v>199.8782</v>
      </c>
      <c r="D34" s="134">
        <f t="shared" si="0"/>
        <v>-72.96853783954428</v>
      </c>
      <c r="E34" s="135">
        <f>'PART-I-REVENUE'!G33</f>
        <v>0.08</v>
      </c>
      <c r="F34" s="112">
        <f>'[2]Revenue 2010-11 Total'!AG27/100</f>
        <v>0.3872</v>
      </c>
      <c r="G34" s="134">
        <f t="shared" si="1"/>
        <v>-79.3388429752066</v>
      </c>
      <c r="H34" s="144">
        <f aca="true" t="shared" si="7" ref="H34:I38">B34+E34</f>
        <v>54.11</v>
      </c>
      <c r="I34" s="73">
        <f t="shared" si="7"/>
        <v>200.2654</v>
      </c>
      <c r="J34" s="134">
        <f t="shared" si="4"/>
        <v>-72.98085440620297</v>
      </c>
    </row>
    <row r="35" spans="1:10" ht="24.75" customHeight="1">
      <c r="A35" s="114" t="s">
        <v>29</v>
      </c>
      <c r="B35" s="142">
        <f>'PART-I-REVENUE'!E34</f>
        <v>50.32</v>
      </c>
      <c r="C35" s="118">
        <f>'[2]Revenue 2010-11 Total'!AF28/100</f>
        <v>21.9038</v>
      </c>
      <c r="D35" s="134">
        <f t="shared" si="0"/>
        <v>129.7318273541577</v>
      </c>
      <c r="E35" s="135">
        <f>'PART-I-REVENUE'!G34</f>
        <v>0.05</v>
      </c>
      <c r="F35" s="112">
        <f>'[2]Revenue 2010-11 Total'!AG28/100</f>
        <v>0.0453</v>
      </c>
      <c r="G35" s="134">
        <f t="shared" si="1"/>
        <v>10.375275938189851</v>
      </c>
      <c r="H35" s="144">
        <f t="shared" si="7"/>
        <v>50.37</v>
      </c>
      <c r="I35" s="73">
        <f t="shared" si="7"/>
        <v>21.9491</v>
      </c>
      <c r="J35" s="134">
        <f t="shared" si="4"/>
        <v>129.48549143245052</v>
      </c>
    </row>
    <row r="36" spans="1:10" ht="24.75" customHeight="1">
      <c r="A36" s="114" t="s">
        <v>31</v>
      </c>
      <c r="B36" s="142">
        <f>'PART-I-REVENUE'!E35</f>
        <v>221.15</v>
      </c>
      <c r="C36" s="118">
        <f>'[2]Revenue 2010-11 Total'!AF29/100</f>
        <v>-0.3833</v>
      </c>
      <c r="D36" s="134"/>
      <c r="E36" s="135">
        <f>'PART-I-REVENUE'!G35</f>
        <v>0.05</v>
      </c>
      <c r="F36" s="112">
        <f>'[2]Revenue 2010-11 Total'!AG29/100</f>
        <v>0.2228</v>
      </c>
      <c r="G36" s="134">
        <f t="shared" si="1"/>
        <v>-77.55834829443448</v>
      </c>
      <c r="H36" s="144">
        <f t="shared" si="7"/>
        <v>221.20000000000002</v>
      </c>
      <c r="I36" s="73">
        <f t="shared" si="7"/>
        <v>-0.16049999999999998</v>
      </c>
      <c r="J36" s="134"/>
    </row>
    <row r="37" spans="1:10" ht="24.75" customHeight="1">
      <c r="A37" s="114" t="s">
        <v>32</v>
      </c>
      <c r="B37" s="142">
        <f>'PART-I-REVENUE'!E36</f>
        <v>488.87</v>
      </c>
      <c r="C37" s="118">
        <f>'[2]Revenue 2010-11 Total'!AF30/100</f>
        <v>720.3996000000001</v>
      </c>
      <c r="D37" s="134">
        <f t="shared" si="0"/>
        <v>-32.139051715186966</v>
      </c>
      <c r="E37" s="135">
        <f>'PART-I-REVENUE'!G36</f>
        <v>5.1</v>
      </c>
      <c r="F37" s="112">
        <f>'[2]Revenue 2010-11 Total'!AG30/100</f>
        <v>0</v>
      </c>
      <c r="G37" s="134"/>
      <c r="H37" s="144">
        <f t="shared" si="7"/>
        <v>493.97</v>
      </c>
      <c r="I37" s="73">
        <f t="shared" si="7"/>
        <v>720.3996000000001</v>
      </c>
      <c r="J37" s="134">
        <f t="shared" si="4"/>
        <v>-31.43111128879028</v>
      </c>
    </row>
    <row r="38" spans="1:10" ht="24.75" customHeight="1" thickBot="1">
      <c r="A38" s="122" t="s">
        <v>33</v>
      </c>
      <c r="B38" s="142">
        <f>'PART-I-REVENUE'!E37</f>
        <v>157.73</v>
      </c>
      <c r="C38" s="118">
        <f>'[2]Revenue 2010-11 Total'!AF31/100</f>
        <v>220.22459999999998</v>
      </c>
      <c r="D38" s="134">
        <f t="shared" si="0"/>
        <v>-28.377665347104724</v>
      </c>
      <c r="E38" s="135">
        <f>'PART-I-REVENUE'!G37</f>
        <v>0.32</v>
      </c>
      <c r="F38" s="112">
        <f>'[2]Revenue 2010-11 Total'!AG31/100</f>
        <v>0.9115000000000001</v>
      </c>
      <c r="G38" s="134">
        <f t="shared" si="1"/>
        <v>-64.89303346132749</v>
      </c>
      <c r="H38" s="144">
        <f t="shared" si="7"/>
        <v>158.04999999999998</v>
      </c>
      <c r="I38" s="73">
        <f t="shared" si="7"/>
        <v>221.13609999999997</v>
      </c>
      <c r="J38" s="134">
        <f t="shared" si="4"/>
        <v>-28.528177895874983</v>
      </c>
    </row>
    <row r="39" spans="1:10" ht="9.75" customHeight="1" thickBot="1">
      <c r="A39" s="126"/>
      <c r="B39" s="143"/>
      <c r="C39" s="127"/>
      <c r="D39" s="138"/>
      <c r="E39" s="140"/>
      <c r="F39" s="128"/>
      <c r="G39" s="138"/>
      <c r="H39" s="140"/>
      <c r="I39" s="128"/>
      <c r="J39" s="138"/>
    </row>
    <row r="40" spans="1:10" ht="24.75" customHeight="1" thickBot="1">
      <c r="A40" s="116" t="s">
        <v>1</v>
      </c>
      <c r="B40" s="121">
        <f>'PART-I-REVENUE'!E39</f>
        <v>2212.08</v>
      </c>
      <c r="C40" s="148">
        <f>'[2]Revenue 2010-11 Total'!AF32/100</f>
        <v>2927.1162000000004</v>
      </c>
      <c r="D40" s="146">
        <f t="shared" si="0"/>
        <v>-24.42800870016709</v>
      </c>
      <c r="E40" s="139">
        <f>'PART-I-REVENUE'!G39</f>
        <v>176.83</v>
      </c>
      <c r="F40" s="131">
        <f>'[2]Revenue 2010-11 Total'!AG32/100</f>
        <v>71.7769</v>
      </c>
      <c r="G40" s="146">
        <f>(E40-F40)/F40*100</f>
        <v>146.3605979082407</v>
      </c>
      <c r="H40" s="139">
        <f>B40+E40</f>
        <v>2388.91</v>
      </c>
      <c r="I40" s="117">
        <f>C40+F40</f>
        <v>2998.8931000000002</v>
      </c>
      <c r="J40" s="146">
        <f>(H40-I40)/I40*100</f>
        <v>-20.340274883422833</v>
      </c>
    </row>
  </sheetData>
  <sheetProtection/>
  <mergeCells count="18">
    <mergeCell ref="A5:A9"/>
    <mergeCell ref="A1:J1"/>
    <mergeCell ref="A2:J2"/>
    <mergeCell ref="A3:J3"/>
    <mergeCell ref="A4:J4"/>
    <mergeCell ref="E6:G6"/>
    <mergeCell ref="H6:J6"/>
    <mergeCell ref="B5:J5"/>
    <mergeCell ref="B6:D6"/>
    <mergeCell ref="D7:D9"/>
    <mergeCell ref="B7:B9"/>
    <mergeCell ref="I7:I9"/>
    <mergeCell ref="J7:J9"/>
    <mergeCell ref="E7:E9"/>
    <mergeCell ref="F7:F9"/>
    <mergeCell ref="G7:G9"/>
    <mergeCell ref="H7:H9"/>
    <mergeCell ref="C7:C9"/>
  </mergeCells>
  <printOptions horizontalCentered="1" verticalCentered="1"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tabSelected="1" view="pageBreakPreview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24.140625" style="0" bestFit="1" customWidth="1"/>
    <col min="2" max="2" width="15.421875" style="0" customWidth="1"/>
    <col min="3" max="3" width="17.140625" style="0" customWidth="1"/>
    <col min="4" max="4" width="20.140625" style="0" customWidth="1"/>
  </cols>
  <sheetData>
    <row r="1" spans="1:4" ht="22.5" customHeight="1">
      <c r="A1" s="299" t="s">
        <v>34</v>
      </c>
      <c r="B1" s="312"/>
      <c r="C1" s="312"/>
      <c r="D1" s="313"/>
    </row>
    <row r="2" spans="1:4" ht="36" customHeight="1">
      <c r="A2" s="302" t="s">
        <v>42</v>
      </c>
      <c r="B2" s="314"/>
      <c r="C2" s="314"/>
      <c r="D2" s="315"/>
    </row>
    <row r="3" spans="1:4" ht="15.75" thickBot="1">
      <c r="A3" s="326" t="s">
        <v>107</v>
      </c>
      <c r="B3" s="327"/>
      <c r="C3" s="327"/>
      <c r="D3" s="328"/>
    </row>
    <row r="4" spans="1:4" ht="30" customHeight="1" thickBot="1">
      <c r="A4" s="329" t="s">
        <v>89</v>
      </c>
      <c r="B4" s="330"/>
      <c r="C4" s="330"/>
      <c r="D4" s="331"/>
    </row>
    <row r="5" spans="1:4" ht="17.25" customHeight="1" thickBot="1">
      <c r="A5" s="295" t="s">
        <v>37</v>
      </c>
      <c r="B5" s="282" t="s">
        <v>74</v>
      </c>
      <c r="C5" s="283"/>
      <c r="D5" s="284"/>
    </row>
    <row r="6" spans="1:4" ht="17.25" customHeight="1" thickBot="1">
      <c r="A6" s="296"/>
      <c r="B6" s="282"/>
      <c r="C6" s="283"/>
      <c r="D6" s="284"/>
    </row>
    <row r="7" spans="1:4" ht="12.75" customHeight="1">
      <c r="A7" s="296"/>
      <c r="B7" s="309" t="s">
        <v>105</v>
      </c>
      <c r="C7" s="309" t="s">
        <v>106</v>
      </c>
      <c r="D7" s="298" t="s">
        <v>81</v>
      </c>
    </row>
    <row r="8" spans="1:4" ht="12.75" customHeight="1">
      <c r="A8" s="296"/>
      <c r="B8" s="310"/>
      <c r="C8" s="310"/>
      <c r="D8" s="285"/>
    </row>
    <row r="9" spans="1:4" ht="13.5" customHeight="1" thickBot="1">
      <c r="A9" s="297"/>
      <c r="B9" s="311"/>
      <c r="C9" s="311"/>
      <c r="D9" s="286"/>
    </row>
    <row r="10" spans="1:4" ht="24.75" customHeight="1">
      <c r="A10" s="151" t="s">
        <v>5</v>
      </c>
      <c r="B10" s="141">
        <f>'PART-VI monthly &amp; Cumulatve Rev'!M9</f>
        <v>140.42278570304526</v>
      </c>
      <c r="C10" s="156">
        <f>('[2]Revenue 2010-11 Total'!D3+'[2]Revenue 2010-11 Total'!G3+'[2]Revenue 2010-11 Total'!J3+'[2]Revenue 2010-11 Total'!M3+'[2]Revenue 2010-11 Total'!P3+'[2]Revenue 2010-11 Total'!S3+'[2]Revenue 2010-11 Total'!V3+'[2]Revenue 2010-11 Total'!Y3+'[2]Revenue 2010-11 Total'!AB3+'[2]Revenue 2010-11 Total'!AE3+'[2]Revenue 2010-11 Total'!AH3)/100</f>
        <v>193.8685</v>
      </c>
      <c r="D10" s="157">
        <f>(B10-C10)/C10*100</f>
        <v>-27.568023839331683</v>
      </c>
    </row>
    <row r="11" spans="1:4" ht="24.75" customHeight="1">
      <c r="A11" s="152" t="s">
        <v>6</v>
      </c>
      <c r="B11" s="158">
        <f>'PART-VI monthly &amp; Cumulatve Rev'!M10</f>
        <v>1170.8298041199998</v>
      </c>
      <c r="C11" s="156">
        <f>('[2]Revenue 2010-11 Total'!D4+'[2]Revenue 2010-11 Total'!G4+'[2]Revenue 2010-11 Total'!J4+'[2]Revenue 2010-11 Total'!M4+'[2]Revenue 2010-11 Total'!P4+'[2]Revenue 2010-11 Total'!S4+'[2]Revenue 2010-11 Total'!V4+'[2]Revenue 2010-11 Total'!Y4+'[2]Revenue 2010-11 Total'!AB4+'[2]Revenue 2010-11 Total'!AE4+'[2]Revenue 2010-11 Total'!AH4)/100</f>
        <v>764.5398999999999</v>
      </c>
      <c r="D11" s="159">
        <f>(B11-C11)/C11*100</f>
        <v>53.14175285292501</v>
      </c>
    </row>
    <row r="12" spans="1:4" ht="24.75" customHeight="1">
      <c r="A12" s="152" t="s">
        <v>7</v>
      </c>
      <c r="B12" s="158">
        <f>'PART-VI monthly &amp; Cumulatve Rev'!M11</f>
        <v>468.38010119999996</v>
      </c>
      <c r="C12" s="156">
        <f>('[2]Revenue 2010-11 Total'!D5+'[2]Revenue 2010-11 Total'!G5+'[2]Revenue 2010-11 Total'!J5+'[2]Revenue 2010-11 Total'!M5+'[2]Revenue 2010-11 Total'!P5+'[2]Revenue 2010-11 Total'!S5+'[2]Revenue 2010-11 Total'!V5+'[2]Revenue 2010-11 Total'!Y5+'[2]Revenue 2010-11 Total'!AB5+'[2]Revenue 2010-11 Total'!AE5+'[2]Revenue 2010-11 Total'!AH5)/100</f>
        <v>655.2038</v>
      </c>
      <c r="D12" s="159">
        <f aca="true" t="shared" si="0" ref="D12:D18">(B12-C12)/C12*100</f>
        <v>-28.513830170093645</v>
      </c>
    </row>
    <row r="13" spans="1:4" ht="24.75" customHeight="1">
      <c r="A13" s="152" t="s">
        <v>8</v>
      </c>
      <c r="B13" s="158">
        <f>'PART-VI monthly &amp; Cumulatve Rev'!M12</f>
        <v>909.874174539</v>
      </c>
      <c r="C13" s="156">
        <f>('[2]Revenue 2010-11 Total'!D6+'[2]Revenue 2010-11 Total'!G6+'[2]Revenue 2010-11 Total'!J6+'[2]Revenue 2010-11 Total'!M6+'[2]Revenue 2010-11 Total'!P6+'[2]Revenue 2010-11 Total'!S6+'[2]Revenue 2010-11 Total'!V6+'[2]Revenue 2010-11 Total'!Y6+'[2]Revenue 2010-11 Total'!AB6+'[2]Revenue 2010-11 Total'!AE6+'[2]Revenue 2010-11 Total'!AH6)/100</f>
        <v>1067.3317</v>
      </c>
      <c r="D13" s="159">
        <f t="shared" si="0"/>
        <v>-14.752445323323569</v>
      </c>
    </row>
    <row r="14" spans="1:4" ht="24.75" customHeight="1">
      <c r="A14" s="152" t="s">
        <v>9</v>
      </c>
      <c r="B14" s="158">
        <f>'PART-VI monthly &amp; Cumulatve Rev'!M13</f>
        <v>746.7740306000001</v>
      </c>
      <c r="C14" s="156">
        <f>('[2]Revenue 2010-11 Total'!D7+'[2]Revenue 2010-11 Total'!G7+'[2]Revenue 2010-11 Total'!J7+'[2]Revenue 2010-11 Total'!M7+'[2]Revenue 2010-11 Total'!P7+'[2]Revenue 2010-11 Total'!S7+'[2]Revenue 2010-11 Total'!V7+'[2]Revenue 2010-11 Total'!Y7+'[2]Revenue 2010-11 Total'!AB7+'[2]Revenue 2010-11 Total'!AE7+'[2]Revenue 2010-11 Total'!AH7)/100</f>
        <v>854.6236</v>
      </c>
      <c r="D14" s="159">
        <f t="shared" si="0"/>
        <v>-12.619540274806354</v>
      </c>
    </row>
    <row r="15" spans="1:4" ht="24.75" customHeight="1">
      <c r="A15" s="152" t="s">
        <v>10</v>
      </c>
      <c r="B15" s="158">
        <f>'PART-VI monthly &amp; Cumulatve Rev'!M14</f>
        <v>649.43641479484</v>
      </c>
      <c r="C15" s="156">
        <f>('[2]Revenue 2010-11 Total'!D8+'[2]Revenue 2010-11 Total'!G8+'[2]Revenue 2010-11 Total'!J8+'[2]Revenue 2010-11 Total'!M8+'[2]Revenue 2010-11 Total'!P8+'[2]Revenue 2010-11 Total'!S8+'[2]Revenue 2010-11 Total'!V8+'[2]Revenue 2010-11 Total'!Y8+'[2]Revenue 2010-11 Total'!AB8+'[2]Revenue 2010-11 Total'!AE8+'[2]Revenue 2010-11 Total'!AH8)/100</f>
        <v>339.11980000000005</v>
      </c>
      <c r="D15" s="159">
        <f t="shared" si="0"/>
        <v>91.50648673266492</v>
      </c>
    </row>
    <row r="16" spans="1:4" ht="24.75" customHeight="1">
      <c r="A16" s="152" t="s">
        <v>11</v>
      </c>
      <c r="B16" s="158">
        <f>'PART-VI monthly &amp; Cumulatve Rev'!M15</f>
        <v>875.2286813000001</v>
      </c>
      <c r="C16" s="156">
        <f>('[2]Revenue 2010-11 Total'!D9+'[2]Revenue 2010-11 Total'!G9+'[2]Revenue 2010-11 Total'!J9+'[2]Revenue 2010-11 Total'!M9+'[2]Revenue 2010-11 Total'!P9+'[2]Revenue 2010-11 Total'!S9+'[2]Revenue 2010-11 Total'!V9+'[2]Revenue 2010-11 Total'!Y9+'[2]Revenue 2010-11 Total'!AB9+'[2]Revenue 2010-11 Total'!AE9+'[2]Revenue 2010-11 Total'!AH9)/100</f>
        <v>719.9088</v>
      </c>
      <c r="D16" s="159">
        <f t="shared" si="0"/>
        <v>21.574938561662258</v>
      </c>
    </row>
    <row r="17" spans="1:4" ht="24.75" customHeight="1">
      <c r="A17" s="152" t="s">
        <v>12</v>
      </c>
      <c r="B17" s="158">
        <f>'PART-VI monthly &amp; Cumulatve Rev'!M16</f>
        <v>906.6117690489281</v>
      </c>
      <c r="C17" s="156">
        <f>('[2]Revenue 2010-11 Total'!D10+'[2]Revenue 2010-11 Total'!G10+'[2]Revenue 2010-11 Total'!J10+'[2]Revenue 2010-11 Total'!M10+'[2]Revenue 2010-11 Total'!P10+'[2]Revenue 2010-11 Total'!S10+'[2]Revenue 2010-11 Total'!V10+'[2]Revenue 2010-11 Total'!Y10+'[2]Revenue 2010-11 Total'!AB10+'[2]Revenue 2010-11 Total'!AE10+'[2]Revenue 2010-11 Total'!AH10)/100</f>
        <v>1053.9426999999998</v>
      </c>
      <c r="D17" s="159">
        <f t="shared" si="0"/>
        <v>-13.97902665401751</v>
      </c>
    </row>
    <row r="18" spans="1:4" ht="24.75" customHeight="1" thickBot="1">
      <c r="A18" s="154" t="s">
        <v>13</v>
      </c>
      <c r="B18" s="161">
        <f>'PART-VI monthly &amp; Cumulatve Rev'!M17</f>
        <v>1038.8121408499999</v>
      </c>
      <c r="C18" s="156">
        <f>('[2]Revenue 2010-11 Total'!D11+'[2]Revenue 2010-11 Total'!G11+'[2]Revenue 2010-11 Total'!J11+'[2]Revenue 2010-11 Total'!M11+'[2]Revenue 2010-11 Total'!P11+'[2]Revenue 2010-11 Total'!S11+'[2]Revenue 2010-11 Total'!V11+'[2]Revenue 2010-11 Total'!Y11+'[2]Revenue 2010-11 Total'!AB11+'[2]Revenue 2010-11 Total'!AE11+'[2]Revenue 2010-11 Total'!AH11)/100</f>
        <v>1296.2707999999998</v>
      </c>
      <c r="D18" s="159">
        <f t="shared" si="0"/>
        <v>-19.861487210079865</v>
      </c>
    </row>
    <row r="19" spans="1:4" ht="9.75" customHeight="1" thickBot="1">
      <c r="A19" s="153"/>
      <c r="B19" s="143"/>
      <c r="C19" s="162"/>
      <c r="D19" s="138"/>
    </row>
    <row r="20" spans="1:4" ht="24.75" customHeight="1">
      <c r="A20" s="151" t="s">
        <v>15</v>
      </c>
      <c r="B20" s="142">
        <f>'PART-VI monthly &amp; Cumulatve Rev'!M19</f>
        <v>747.7966633799999</v>
      </c>
      <c r="C20" s="156">
        <f>('[2]Revenue 2010-11 Total'!D13+'[2]Revenue 2010-11 Total'!G13+'[2]Revenue 2010-11 Total'!J13+'[2]Revenue 2010-11 Total'!M13+'[2]Revenue 2010-11 Total'!P13+'[2]Revenue 2010-11 Total'!S13+'[2]Revenue 2010-11 Total'!V13+'[2]Revenue 2010-11 Total'!Y13+'[2]Revenue 2010-11 Total'!AB13+'[2]Revenue 2010-11 Total'!AE13+'[2]Revenue 2010-11 Total'!AH13)/100</f>
        <v>974.2864999999999</v>
      </c>
      <c r="D20" s="159">
        <f>(B20-C20)/C20*100</f>
        <v>-23.246738676970278</v>
      </c>
    </row>
    <row r="21" spans="1:4" ht="24.75" customHeight="1">
      <c r="A21" s="152" t="s">
        <v>16</v>
      </c>
      <c r="B21" s="158">
        <f>'PART-VI monthly &amp; Cumulatve Rev'!M20</f>
        <v>2161.8185470000003</v>
      </c>
      <c r="C21" s="156">
        <f>('[2]Revenue 2010-11 Total'!D14+'[2]Revenue 2010-11 Total'!G14+'[2]Revenue 2010-11 Total'!J14+'[2]Revenue 2010-11 Total'!M14+'[2]Revenue 2010-11 Total'!P14+'[2]Revenue 2010-11 Total'!S14+'[2]Revenue 2010-11 Total'!V14+'[2]Revenue 2010-11 Total'!Y14+'[2]Revenue 2010-11 Total'!AB14+'[2]Revenue 2010-11 Total'!AE14+'[2]Revenue 2010-11 Total'!AH14)/100</f>
        <v>3279.0087999999996</v>
      </c>
      <c r="D21" s="159">
        <f>(B21-C21)/C21*100</f>
        <v>-34.07097452742425</v>
      </c>
    </row>
    <row r="22" spans="1:4" ht="24.75" customHeight="1">
      <c r="A22" s="152" t="s">
        <v>17</v>
      </c>
      <c r="B22" s="158">
        <f>'PART-VI monthly &amp; Cumulatve Rev'!M21</f>
        <v>1118.4656540486853</v>
      </c>
      <c r="C22" s="156">
        <f>('[2]Revenue 2010-11 Total'!D15+'[2]Revenue 2010-11 Total'!G15+'[2]Revenue 2010-11 Total'!J15+'[2]Revenue 2010-11 Total'!M15+'[2]Revenue 2010-11 Total'!P15+'[2]Revenue 2010-11 Total'!S15+'[2]Revenue 2010-11 Total'!V15+'[2]Revenue 2010-11 Total'!Y15+'[2]Revenue 2010-11 Total'!AB15+'[2]Revenue 2010-11 Total'!AE15+'[2]Revenue 2010-11 Total'!AH15)/100</f>
        <v>2584.3723</v>
      </c>
      <c r="D22" s="159">
        <f>(B22-C22)/C22*100</f>
        <v>-56.72196091682745</v>
      </c>
    </row>
    <row r="23" spans="1:4" ht="24.75" customHeight="1" thickBot="1">
      <c r="A23" s="152" t="s">
        <v>18</v>
      </c>
      <c r="B23" s="158">
        <f>'PART-VI monthly &amp; Cumulatve Rev'!M22</f>
        <v>2477.0273094136896</v>
      </c>
      <c r="C23" s="156">
        <f>('[2]Revenue 2010-11 Total'!D16+'[2]Revenue 2010-11 Total'!G16+'[2]Revenue 2010-11 Total'!J16+'[2]Revenue 2010-11 Total'!M16+'[2]Revenue 2010-11 Total'!P16+'[2]Revenue 2010-11 Total'!S16+'[2]Revenue 2010-11 Total'!V16+'[2]Revenue 2010-11 Total'!Y16+'[2]Revenue 2010-11 Total'!AB16+'[2]Revenue 2010-11 Total'!AE16+'[2]Revenue 2010-11 Total'!AH16)/100</f>
        <v>3673.7455</v>
      </c>
      <c r="D23" s="159">
        <f>(B23-C23)/C23*100</f>
        <v>-32.57488006685031</v>
      </c>
    </row>
    <row r="24" spans="1:4" ht="9.75" customHeight="1" thickBot="1">
      <c r="A24" s="153"/>
      <c r="B24" s="143"/>
      <c r="C24" s="162"/>
      <c r="D24" s="138"/>
    </row>
    <row r="25" spans="1:4" ht="24.75" customHeight="1">
      <c r="A25" s="152" t="s">
        <v>20</v>
      </c>
      <c r="B25" s="158">
        <f>'PART-VI monthly &amp; Cumulatve Rev'!M24</f>
        <v>323.58467648358885</v>
      </c>
      <c r="C25" s="156">
        <f>('[2]Revenue 2010-11 Total'!D18+'[2]Revenue 2010-11 Total'!G18+'[2]Revenue 2010-11 Total'!J18+'[2]Revenue 2010-11 Total'!M18+'[2]Revenue 2010-11 Total'!P18+'[2]Revenue 2010-11 Total'!S18+'[2]Revenue 2010-11 Total'!V18+'[2]Revenue 2010-11 Total'!Y18+'[2]Revenue 2010-11 Total'!AB18+'[2]Revenue 2010-11 Total'!AE18+'[2]Revenue 2010-11 Total'!AH18)/100</f>
        <v>759.2715999999999</v>
      </c>
      <c r="D25" s="159">
        <f aca="true" t="shared" si="1" ref="D25:D32">(B25-C25)/C25*100</f>
        <v>-57.382223109149756</v>
      </c>
    </row>
    <row r="26" spans="1:4" ht="24.75" customHeight="1">
      <c r="A26" s="152" t="s">
        <v>21</v>
      </c>
      <c r="B26" s="158">
        <f>'PART-VI monthly &amp; Cumulatve Rev'!M25</f>
        <v>638.4831533999998</v>
      </c>
      <c r="C26" s="156">
        <f>('[2]Revenue 2010-11 Total'!D19+'[2]Revenue 2010-11 Total'!G19+'[2]Revenue 2010-11 Total'!J19+'[2]Revenue 2010-11 Total'!M19+'[2]Revenue 2010-11 Total'!P19+'[2]Revenue 2010-11 Total'!S19+'[2]Revenue 2010-11 Total'!V19+'[2]Revenue 2010-11 Total'!Y19+'[2]Revenue 2010-11 Total'!AB19+'[2]Revenue 2010-11 Total'!AE19+'[2]Revenue 2010-11 Total'!AH19)/100</f>
        <v>837.7179999999998</v>
      </c>
      <c r="D26" s="159">
        <f t="shared" si="1"/>
        <v>-23.783044723880842</v>
      </c>
    </row>
    <row r="27" spans="1:4" ht="24.75" customHeight="1">
      <c r="A27" s="152" t="s">
        <v>22</v>
      </c>
      <c r="B27" s="158">
        <f>'PART-VI monthly &amp; Cumulatve Rev'!M26</f>
        <v>1309.2672271</v>
      </c>
      <c r="C27" s="156">
        <f>('[2]Revenue 2010-11 Total'!D20+'[2]Revenue 2010-11 Total'!G20+'[2]Revenue 2010-11 Total'!J20+'[2]Revenue 2010-11 Total'!M20+'[2]Revenue 2010-11 Total'!P20+'[2]Revenue 2010-11 Total'!S20+'[2]Revenue 2010-11 Total'!V20+'[2]Revenue 2010-11 Total'!Y20+'[2]Revenue 2010-11 Total'!AB20+'[2]Revenue 2010-11 Total'!AE20+'[2]Revenue 2010-11 Total'!AH20)/100</f>
        <v>1748.3998</v>
      </c>
      <c r="D27" s="159">
        <f t="shared" si="1"/>
        <v>-25.11625618465525</v>
      </c>
    </row>
    <row r="28" spans="1:4" ht="24.75" customHeight="1">
      <c r="A28" s="152" t="s">
        <v>23</v>
      </c>
      <c r="B28" s="158">
        <f>'PART-VI monthly &amp; Cumulatve Rev'!M27</f>
        <v>529.2727427930806</v>
      </c>
      <c r="C28" s="156">
        <f>('[2]Revenue 2010-11 Total'!D21+'[2]Revenue 2010-11 Total'!G21+'[2]Revenue 2010-11 Total'!J21+'[2]Revenue 2010-11 Total'!M21+'[2]Revenue 2010-11 Total'!P21+'[2]Revenue 2010-11 Total'!S21+'[2]Revenue 2010-11 Total'!V21+'[2]Revenue 2010-11 Total'!Y21+'[2]Revenue 2010-11 Total'!AB21+'[2]Revenue 2010-11 Total'!AE21+'[2]Revenue 2010-11 Total'!AH21)/100</f>
        <v>747.6926000000001</v>
      </c>
      <c r="D28" s="159">
        <f t="shared" si="1"/>
        <v>-29.212520921956354</v>
      </c>
    </row>
    <row r="29" spans="1:4" ht="24.75" customHeight="1">
      <c r="A29" s="152" t="s">
        <v>24</v>
      </c>
      <c r="B29" s="158">
        <f>'PART-VI monthly &amp; Cumulatve Rev'!M28</f>
        <v>1251.7579479287538</v>
      </c>
      <c r="C29" s="156">
        <f>('[2]Revenue 2010-11 Total'!D22+'[2]Revenue 2010-11 Total'!G22+'[2]Revenue 2010-11 Total'!J22+'[2]Revenue 2010-11 Total'!M22+'[2]Revenue 2010-11 Total'!P22+'[2]Revenue 2010-11 Total'!S22+'[2]Revenue 2010-11 Total'!V22+'[2]Revenue 2010-11 Total'!Y22+'[2]Revenue 2010-11 Total'!AB22+'[2]Revenue 2010-11 Total'!AE22+'[2]Revenue 2010-11 Total'!AH22)/100</f>
        <v>1471.62</v>
      </c>
      <c r="D29" s="159">
        <f t="shared" si="1"/>
        <v>-14.940137540346429</v>
      </c>
    </row>
    <row r="30" spans="1:4" ht="24.75" customHeight="1">
      <c r="A30" s="152" t="s">
        <v>25</v>
      </c>
      <c r="B30" s="158">
        <f>'PART-VI monthly &amp; Cumulatve Rev'!M29</f>
        <v>805.5218968682476</v>
      </c>
      <c r="C30" s="156">
        <f>('[2]Revenue 2010-11 Total'!D23+'[2]Revenue 2010-11 Total'!G23+'[2]Revenue 2010-11 Total'!J23+'[2]Revenue 2010-11 Total'!M23+'[2]Revenue 2010-11 Total'!P23+'[2]Revenue 2010-11 Total'!S23+'[2]Revenue 2010-11 Total'!V23+'[2]Revenue 2010-11 Total'!Y23+'[2]Revenue 2010-11 Total'!AB23+'[2]Revenue 2010-11 Total'!AE23+'[2]Revenue 2010-11 Total'!AH23)/100</f>
        <v>1107.7551999999998</v>
      </c>
      <c r="D30" s="159">
        <f t="shared" si="1"/>
        <v>-27.283401886242757</v>
      </c>
    </row>
    <row r="31" spans="1:4" ht="24.75" customHeight="1">
      <c r="A31" s="152" t="s">
        <v>26</v>
      </c>
      <c r="B31" s="158">
        <f>'PART-VI monthly &amp; Cumulatve Rev'!M30</f>
        <v>491.4493178305</v>
      </c>
      <c r="C31" s="156">
        <f>('[2]Revenue 2010-11 Total'!D24+'[2]Revenue 2010-11 Total'!G24+'[2]Revenue 2010-11 Total'!J24+'[2]Revenue 2010-11 Total'!M24+'[2]Revenue 2010-11 Total'!P24+'[2]Revenue 2010-11 Total'!S24+'[2]Revenue 2010-11 Total'!V24+'[2]Revenue 2010-11 Total'!Y24+'[2]Revenue 2010-11 Total'!AB24+'[2]Revenue 2010-11 Total'!AE24+'[2]Revenue 2010-11 Total'!AH24)/100</f>
        <v>1029.1618999999998</v>
      </c>
      <c r="D31" s="159">
        <f t="shared" si="1"/>
        <v>-52.247618394103014</v>
      </c>
    </row>
    <row r="32" spans="1:4" ht="24.75" customHeight="1" thickBot="1">
      <c r="A32" s="152" t="s">
        <v>62</v>
      </c>
      <c r="B32" s="158">
        <f>'PART-VI monthly &amp; Cumulatve Rev'!M31</f>
        <v>460.39310450000016</v>
      </c>
      <c r="C32" s="156">
        <f>('[2]Revenue 2010-11 Total'!D25+'[2]Revenue 2010-11 Total'!G25+'[2]Revenue 2010-11 Total'!J25+'[2]Revenue 2010-11 Total'!M25+'[2]Revenue 2010-11 Total'!P25+'[2]Revenue 2010-11 Total'!S25+'[2]Revenue 2010-11 Total'!V25+'[2]Revenue 2010-11 Total'!Y25+'[2]Revenue 2010-11 Total'!AB25+'[2]Revenue 2010-11 Total'!AE25+'[2]Revenue 2010-11 Total'!AH25)/100</f>
        <v>788.9004000000001</v>
      </c>
      <c r="D32" s="159">
        <f t="shared" si="1"/>
        <v>-41.64116224304106</v>
      </c>
    </row>
    <row r="33" spans="1:4" ht="9.75" customHeight="1" thickBot="1">
      <c r="A33" s="153"/>
      <c r="B33" s="143"/>
      <c r="C33" s="162"/>
      <c r="D33" s="138"/>
    </row>
    <row r="34" spans="1:4" ht="24.75" customHeight="1">
      <c r="A34" s="152" t="s">
        <v>28</v>
      </c>
      <c r="B34" s="158">
        <f>'PART-VI monthly &amp; Cumulatve Rev'!M32</f>
        <v>0</v>
      </c>
      <c r="C34" s="156">
        <f>('[2]Revenue 2010-11 Total'!D27+'[2]Revenue 2010-11 Total'!G27+'[2]Revenue 2010-11 Total'!J27+'[2]Revenue 2010-11 Total'!M27+'[2]Revenue 2010-11 Total'!P27+'[2]Revenue 2010-11 Total'!S27+'[2]Revenue 2010-11 Total'!V27+'[2]Revenue 2010-11 Total'!Y27+'[2]Revenue 2010-11 Total'!AB27+'[2]Revenue 2010-11 Total'!AE27+'[2]Revenue 2010-11 Total'!AH27)/100</f>
        <v>2399.4405</v>
      </c>
      <c r="D34" s="159">
        <f>(B34-C34)/C34*100</f>
        <v>-100</v>
      </c>
    </row>
    <row r="35" spans="1:4" ht="24.75" customHeight="1">
      <c r="A35" s="152" t="s">
        <v>29</v>
      </c>
      <c r="B35" s="158">
        <f>'PART-VI monthly &amp; Cumulatve Rev'!M34</f>
        <v>556.858049591387</v>
      </c>
      <c r="C35" s="156">
        <f>('[2]Revenue 2010-11 Total'!D28+'[2]Revenue 2010-11 Total'!G28+'[2]Revenue 2010-11 Total'!J28+'[2]Revenue 2010-11 Total'!M28+'[2]Revenue 2010-11 Total'!P28+'[2]Revenue 2010-11 Total'!S28+'[2]Revenue 2010-11 Total'!V28+'[2]Revenue 2010-11 Total'!Y28+'[2]Revenue 2010-11 Total'!AB28+'[2]Revenue 2010-11 Total'!AE28+'[2]Revenue 2010-11 Total'!AH28)/100</f>
        <v>935.0632</v>
      </c>
      <c r="D35" s="159">
        <f>(B35-C35)/C35*100</f>
        <v>-40.44701474815959</v>
      </c>
    </row>
    <row r="36" spans="1:4" ht="24.75" customHeight="1">
      <c r="A36" s="152" t="s">
        <v>31</v>
      </c>
      <c r="B36" s="158">
        <f>'PART-VI monthly &amp; Cumulatve Rev'!M35</f>
        <v>3252.257944099002</v>
      </c>
      <c r="C36" s="156">
        <f>('[2]Revenue 2010-11 Total'!D29+'[2]Revenue 2010-11 Total'!G29+'[2]Revenue 2010-11 Total'!J29+'[2]Revenue 2010-11 Total'!M29+'[2]Revenue 2010-11 Total'!P29+'[2]Revenue 2010-11 Total'!S29+'[2]Revenue 2010-11 Total'!V29+'[2]Revenue 2010-11 Total'!Y29+'[2]Revenue 2010-11 Total'!AB29+'[2]Revenue 2010-11 Total'!AE29+'[2]Revenue 2010-11 Total'!AH29)/100</f>
        <v>3164.1359</v>
      </c>
      <c r="D36" s="159">
        <f>(B36-C36)/C36*100</f>
        <v>2.785027156987848</v>
      </c>
    </row>
    <row r="37" spans="1:4" ht="24.75" customHeight="1">
      <c r="A37" s="152" t="s">
        <v>32</v>
      </c>
      <c r="B37" s="158">
        <f>'PART-VI monthly &amp; Cumulatve Rev'!M36</f>
        <v>6492.9261871</v>
      </c>
      <c r="C37" s="156">
        <f>('[2]Revenue 2010-11 Total'!D30+'[2]Revenue 2010-11 Total'!G30+'[2]Revenue 2010-11 Total'!J30+'[2]Revenue 2010-11 Total'!M30+'[2]Revenue 2010-11 Total'!P30+'[2]Revenue 2010-11 Total'!S30+'[2]Revenue 2010-11 Total'!V30+'[2]Revenue 2010-11 Total'!Y30+'[2]Revenue 2010-11 Total'!AB30+'[2]Revenue 2010-11 Total'!AE30+'[2]Revenue 2010-11 Total'!AH30)/100</f>
        <v>9338.177799999998</v>
      </c>
      <c r="D37" s="159">
        <f>(B37-C37)/C37*100</f>
        <v>-30.469023762858725</v>
      </c>
    </row>
    <row r="38" spans="1:4" ht="24.75" customHeight="1" thickBot="1">
      <c r="A38" s="154" t="s">
        <v>33</v>
      </c>
      <c r="B38" s="158">
        <f>'PART-VI monthly &amp; Cumulatve Rev'!M37</f>
        <v>2355.83692628</v>
      </c>
      <c r="C38" s="156">
        <f>('[2]Revenue 2010-11 Total'!D31+'[2]Revenue 2010-11 Total'!G31+'[2]Revenue 2010-11 Total'!J31+'[2]Revenue 2010-11 Total'!M31+'[2]Revenue 2010-11 Total'!P31+'[2]Revenue 2010-11 Total'!S31+'[2]Revenue 2010-11 Total'!V31+'[2]Revenue 2010-11 Total'!Y31+'[2]Revenue 2010-11 Total'!AB31+'[2]Revenue 2010-11 Total'!AE31+'[2]Revenue 2010-11 Total'!AH31)/100</f>
        <v>4046.6459999999997</v>
      </c>
      <c r="D38" s="159">
        <f>(B38-C38)/C38*100</f>
        <v>-41.782974683725726</v>
      </c>
    </row>
    <row r="39" spans="1:4" ht="9.75" customHeight="1" thickBot="1">
      <c r="A39" s="153"/>
      <c r="B39" s="143"/>
      <c r="C39" s="162"/>
      <c r="D39" s="138"/>
    </row>
    <row r="40" spans="1:4" ht="24.75" customHeight="1" thickBot="1">
      <c r="A40" s="155" t="s">
        <v>1</v>
      </c>
      <c r="B40" s="160">
        <f>'PART-VI monthly &amp; Cumulatve Rev'!M39</f>
        <v>33714.39339857275</v>
      </c>
      <c r="C40" s="165">
        <f>('[2]Revenue 2010-11 Total'!D32+'[2]Revenue 2010-11 Total'!G32+'[2]Revenue 2010-11 Total'!J32+'[2]Revenue 2010-11 Total'!M32+'[2]Revenue 2010-11 Total'!P32+'[2]Revenue 2010-11 Total'!S32+'[2]Revenue 2010-11 Total'!V32+'[2]Revenue 2010-11 Total'!Y32+'[2]Revenue 2010-11 Total'!AB32+'[2]Revenue 2010-11 Total'!AE32+'[2]Revenue 2010-11 Total'!AH32)/100</f>
        <v>45830.20560000001</v>
      </c>
      <c r="D40" s="163">
        <f>(B40-C40)/C40*100</f>
        <v>-26.436303400365407</v>
      </c>
    </row>
  </sheetData>
  <sheetProtection/>
  <mergeCells count="10">
    <mergeCell ref="D7:D9"/>
    <mergeCell ref="B7:B9"/>
    <mergeCell ref="C7:C9"/>
    <mergeCell ref="A5:A9"/>
    <mergeCell ref="B5:D5"/>
    <mergeCell ref="B6:D6"/>
    <mergeCell ref="A1:D1"/>
    <mergeCell ref="A2:D2"/>
    <mergeCell ref="A3:D3"/>
    <mergeCell ref="A4:D4"/>
  </mergeCells>
  <printOptions horizontalCentered="1" verticalCentered="1"/>
  <pageMargins left="0.75" right="0.75" top="1" bottom="1" header="0.5" footer="0.5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sdecomputer</cp:lastModifiedBy>
  <cp:lastPrinted>2012-03-22T09:51:52Z</cp:lastPrinted>
  <dcterms:created xsi:type="dcterms:W3CDTF">2008-11-28T09:13:06Z</dcterms:created>
  <dcterms:modified xsi:type="dcterms:W3CDTF">2012-03-26T02:23:34Z</dcterms:modified>
  <cp:category/>
  <cp:version/>
  <cp:contentType/>
  <cp:contentStatus/>
</cp:coreProperties>
</file>